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bizova\Desktop\"/>
    </mc:Choice>
  </mc:AlternateContent>
  <bookViews>
    <workbookView xWindow="-110" yWindow="-110" windowWidth="23260" windowHeight="12460" tabRatio="682" activeTab="4"/>
  </bookViews>
  <sheets>
    <sheet name="B.1 Náročnost na obsluhu" sheetId="6" r:id="rId1"/>
    <sheet name="B.2 Roční produkce kalů" sheetId="5" r:id="rId2"/>
    <sheet name="B.3 Doba výstavby" sheetId="7" r:id="rId3"/>
    <sheet name="B.4 Zastavěná plocha" sheetId="8" r:id="rId4"/>
    <sheet name="Objem akumulace" sheetId="12" r:id="rId5"/>
    <sheet name="Ceník úkonů" sheetId="13" r:id="rId6"/>
  </sheets>
  <definedNames>
    <definedName name="_xlnm.Print_Area" localSheetId="2">'B.3 Doba výstavby'!$A$1:$I$38</definedName>
    <definedName name="_xlnm.Print_Area" localSheetId="3">'B.4 Zastavěná plocha'!$A$1:$I$30</definedName>
    <definedName name="_xlnm.Print_Area" localSheetId="5">'Ceník úkonů'!$A$1:$H$27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2" l="1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6" i="12"/>
  <c r="E13" i="6"/>
  <c r="E5" i="6"/>
  <c r="E26" i="6"/>
  <c r="E27" i="6"/>
  <c r="E28" i="6"/>
  <c r="E29" i="6"/>
  <c r="E30" i="6"/>
  <c r="E31" i="6"/>
  <c r="E32" i="6"/>
  <c r="E33" i="6"/>
  <c r="E6" i="6"/>
  <c r="E7" i="6"/>
  <c r="E8" i="6"/>
  <c r="E9" i="6"/>
  <c r="E10" i="6"/>
  <c r="E11" i="6"/>
  <c r="E12" i="6"/>
  <c r="E14" i="6"/>
  <c r="E15" i="6"/>
  <c r="E16" i="6"/>
  <c r="E17" i="6"/>
  <c r="E18" i="6"/>
  <c r="E19" i="6"/>
  <c r="E20" i="6"/>
  <c r="E21" i="6"/>
  <c r="E22" i="6"/>
  <c r="E23" i="6"/>
  <c r="E24" i="6"/>
  <c r="C5" i="8"/>
  <c r="D34" i="6"/>
  <c r="B10" i="5"/>
  <c r="G10" i="5" l="1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6" i="12"/>
  <c r="H10" i="5" l="1"/>
  <c r="H11" i="5"/>
  <c r="C19" i="8"/>
  <c r="C27" i="7"/>
  <c r="I10" i="5" l="1"/>
  <c r="K10" i="5" l="1"/>
  <c r="C25" i="6" s="1"/>
  <c r="E25" i="6" s="1"/>
  <c r="J10" i="5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6" i="12"/>
  <c r="D7" i="12" l="1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6" i="12"/>
  <c r="E34" i="6" l="1"/>
</calcChain>
</file>

<file path=xl/sharedStrings.xml><?xml version="1.0" encoding="utf-8"?>
<sst xmlns="http://schemas.openxmlformats.org/spreadsheetml/2006/main" count="197" uniqueCount="132">
  <si>
    <t>Pískový filtr</t>
  </si>
  <si>
    <t>Počet EO</t>
  </si>
  <si>
    <t>Typ ČOV</t>
  </si>
  <si>
    <r>
      <t>Doba zdržení odpadní vody [hod], dle Q</t>
    </r>
    <r>
      <rPr>
        <b/>
        <vertAlign val="subscript"/>
        <sz val="11"/>
        <color theme="1"/>
        <rFont val="Calibri"/>
        <family val="2"/>
        <charset val="238"/>
        <scheme val="minor"/>
      </rPr>
      <t>24</t>
    </r>
  </si>
  <si>
    <t>Splňuje pojem akumulace</t>
  </si>
  <si>
    <t>-</t>
  </si>
  <si>
    <r>
      <t>Výpočet dle ČSN 75 6402 dle vzorce Y</t>
    </r>
    <r>
      <rPr>
        <i/>
        <vertAlign val="subscript"/>
        <sz val="11"/>
        <color theme="1"/>
        <rFont val="Calibri"/>
        <family val="2"/>
        <charset val="238"/>
        <scheme val="minor"/>
      </rPr>
      <t>OBS</t>
    </r>
    <r>
      <rPr>
        <i/>
        <sz val="11"/>
        <color theme="1"/>
        <rFont val="Calibri"/>
        <family val="2"/>
        <charset val="238"/>
        <scheme val="minor"/>
      </rPr>
      <t xml:space="preserve"> = 0,6*(NL/BSK5+1)-(0,0432*F)/(1/θ</t>
    </r>
    <r>
      <rPr>
        <i/>
        <vertAlign val="subscript"/>
        <sz val="11"/>
        <color theme="1"/>
        <rFont val="Calibri"/>
        <family val="2"/>
        <charset val="238"/>
        <scheme val="minor"/>
      </rPr>
      <t>x</t>
    </r>
    <r>
      <rPr>
        <i/>
        <sz val="11"/>
        <color theme="1"/>
        <rFont val="Calibri"/>
        <family val="2"/>
        <charset val="238"/>
        <scheme val="minor"/>
      </rPr>
      <t>+0,08*F); F=1,072</t>
    </r>
    <r>
      <rPr>
        <i/>
        <vertAlign val="superscript"/>
        <sz val="11"/>
        <color theme="1"/>
        <rFont val="Calibri"/>
        <family val="2"/>
        <charset val="238"/>
        <scheme val="minor"/>
      </rPr>
      <t>(T-15)</t>
    </r>
  </si>
  <si>
    <t>Četnost vyvážení/rok</t>
  </si>
  <si>
    <t>Zastavěná plocha celkem:</t>
  </si>
  <si>
    <t>Čerpací stanice před DČOV</t>
  </si>
  <si>
    <t>DČOV</t>
  </si>
  <si>
    <t>Box na dmychadlo</t>
  </si>
  <si>
    <t>Odvodňovací zařízení na kaly</t>
  </si>
  <si>
    <t>Údržba dmychadla (vyčištění prachového filtru apod.)</t>
  </si>
  <si>
    <t>Vyčištění dekantačního zařízení</t>
  </si>
  <si>
    <t>Čerpání kalojemu do odvodňovacího zařízení</t>
  </si>
  <si>
    <t>Vizuální kontrola kvality vyčištěné vody a chodu ČOV</t>
  </si>
  <si>
    <t>Doregulování vzduchových ventilů</t>
  </si>
  <si>
    <t>Vyčištění akumulačního zařízení na odtoku v separační části</t>
  </si>
  <si>
    <t>Kontrola dávkování srážedla fosforu</t>
  </si>
  <si>
    <t>Provední základové vrstvy ze štěrkopísku se zhutněním</t>
  </si>
  <si>
    <t>Dopouštění nádrže ČOV vodou</t>
  </si>
  <si>
    <t>Terénní a sadové úpravy, včetně uvedení povrchů dotčených stavbou do původního stavu</t>
  </si>
  <si>
    <t>Osazení ČOV na základové lože</t>
  </si>
  <si>
    <t>Celková doba výstavby [hod]:</t>
  </si>
  <si>
    <t>Časová náročnost celkem:</t>
  </si>
  <si>
    <r>
      <t>50 % Q</t>
    </r>
    <r>
      <rPr>
        <b/>
        <vertAlign val="subscript"/>
        <sz val="11"/>
        <color theme="1"/>
        <rFont val="Calibri"/>
        <family val="2"/>
        <charset val="238"/>
        <scheme val="minor"/>
      </rPr>
      <t>d</t>
    </r>
    <r>
      <rPr>
        <b/>
        <sz val="11"/>
        <color theme="1"/>
        <rFont val="Calibri"/>
        <family val="2"/>
        <charset val="238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</si>
  <si>
    <t>Navržený typ DČOV splňuje požadovaný objem</t>
  </si>
  <si>
    <r>
      <t>Specifická produkce přebytečného kalu Y</t>
    </r>
    <r>
      <rPr>
        <b/>
        <vertAlign val="subscript"/>
        <sz val="11"/>
        <color theme="1"/>
        <rFont val="Calibri"/>
        <family val="2"/>
        <charset val="238"/>
        <scheme val="minor"/>
      </rPr>
      <t>OBS</t>
    </r>
    <r>
      <rPr>
        <b/>
        <sz val="11"/>
        <color theme="1"/>
        <rFont val="Calibri"/>
        <family val="2"/>
        <charset val="238"/>
        <scheme val="minor"/>
      </rPr>
      <t xml:space="preserve"> [kgNL/kgBSK</t>
    </r>
    <r>
      <rPr>
        <b/>
        <vertAlign val="subscript"/>
        <sz val="11"/>
        <color theme="1"/>
        <rFont val="Calibri"/>
        <family val="2"/>
        <charset val="238"/>
        <scheme val="minor"/>
      </rPr>
      <t>5</t>
    </r>
    <r>
      <rPr>
        <b/>
        <sz val="11"/>
        <color theme="1"/>
        <rFont val="Calibri"/>
        <family val="2"/>
        <charset val="238"/>
        <scheme val="minor"/>
      </rPr>
      <t xml:space="preserve">] </t>
    </r>
  </si>
  <si>
    <t>NL</t>
  </si>
  <si>
    <t>55 g/os/den</t>
  </si>
  <si>
    <r>
      <t>BSK</t>
    </r>
    <r>
      <rPr>
        <i/>
        <vertAlign val="subscript"/>
        <sz val="11"/>
        <color theme="1"/>
        <rFont val="Calibri"/>
        <family val="2"/>
        <charset val="238"/>
        <scheme val="minor"/>
      </rPr>
      <t>5</t>
    </r>
  </si>
  <si>
    <t>60  g/os/den</t>
  </si>
  <si>
    <t>T</t>
  </si>
  <si>
    <r>
      <t>Pro výpočet Y</t>
    </r>
    <r>
      <rPr>
        <i/>
        <vertAlign val="subscript"/>
        <sz val="11"/>
        <color theme="1"/>
        <rFont val="Calibri"/>
        <family val="2"/>
        <charset val="238"/>
        <scheme val="minor"/>
      </rPr>
      <t>OBS</t>
    </r>
    <r>
      <rPr>
        <i/>
        <sz val="11"/>
        <color theme="1"/>
        <rFont val="Calibri"/>
        <family val="2"/>
        <charset val="238"/>
        <scheme val="minor"/>
      </rPr>
      <t xml:space="preserve"> byly uvažovány následující vstupní hodnoty:</t>
    </r>
  </si>
  <si>
    <t>12°</t>
  </si>
  <si>
    <t>Kontrola zadaného stáří kalu</t>
  </si>
  <si>
    <t xml:space="preserve">Množství produkovaného kalu [kg/den] </t>
  </si>
  <si>
    <t xml:space="preserve">Množství produkovaného kalu [l/rok] </t>
  </si>
  <si>
    <t>Sejmutí ornice</t>
  </si>
  <si>
    <t>Příprava a vyvázání výztuže základové desky</t>
  </si>
  <si>
    <t>Vylití základové desky</t>
  </si>
  <si>
    <t>Zrání a tvrdnutí základové desky</t>
  </si>
  <si>
    <t>Napojení nátokového a odtokového potrubí</t>
  </si>
  <si>
    <t>Propojení boxu s dmychadlem a řídící jednotkou s vlastní DČOV</t>
  </si>
  <si>
    <t>Zaočkování a zprovoznění DČOV</t>
  </si>
  <si>
    <t>Vyklizení staveniště</t>
  </si>
  <si>
    <t>Čištění pískového filtru</t>
  </si>
  <si>
    <t>Doplnění náplně pískového filtru</t>
  </si>
  <si>
    <t>Tabulka č. 1 - Objem akumulace</t>
  </si>
  <si>
    <t>Tabulka č. 2 - Produkce přebytečného kalu</t>
  </si>
  <si>
    <t>Zatížení EO</t>
  </si>
  <si>
    <t>Typ ČOV pro 5 EO</t>
  </si>
  <si>
    <t>Vyvážení kalu (automatický přepočet z tab. č.2, dle ČSN 75 6402)</t>
  </si>
  <si>
    <t>Tabulka č. 5 - Zastavěná plocha</t>
  </si>
  <si>
    <t>V [místo podpisu] dne [datum]</t>
  </si>
  <si>
    <t>[jméno uchazeče]</t>
  </si>
  <si>
    <t>[funkce, společnost]</t>
  </si>
  <si>
    <r>
      <t xml:space="preserve">Navržený typ DČOV </t>
    </r>
    <r>
      <rPr>
        <sz val="8"/>
        <color theme="1"/>
        <rFont val="Calibri"/>
        <family val="2"/>
        <charset val="238"/>
        <scheme val="minor"/>
      </rPr>
      <t>[1]</t>
    </r>
  </si>
  <si>
    <r>
      <t>Objem kalojemu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 xml:space="preserve">] </t>
    </r>
    <r>
      <rPr>
        <sz val="8"/>
        <color theme="1"/>
        <rFont val="Calibri"/>
        <family val="2"/>
        <charset val="238"/>
        <scheme val="minor"/>
      </rPr>
      <t>[4]</t>
    </r>
  </si>
  <si>
    <r>
      <t xml:space="preserve">Typ objemu </t>
    </r>
    <r>
      <rPr>
        <sz val="8"/>
        <color theme="1"/>
        <rFont val="Calibri"/>
        <family val="2"/>
        <charset val="238"/>
        <scheme val="minor"/>
      </rPr>
      <t>[5]</t>
    </r>
  </si>
  <si>
    <r>
      <t xml:space="preserve">Celkové množství kalu v systému [kg] </t>
    </r>
    <r>
      <rPr>
        <sz val="8"/>
        <color theme="1"/>
        <rFont val="Calibri"/>
        <family val="2"/>
        <charset val="238"/>
        <scheme val="minor"/>
      </rPr>
      <t>[6]</t>
    </r>
  </si>
  <si>
    <r>
      <t xml:space="preserve">Celkové stáří kalu θx [dny] </t>
    </r>
    <r>
      <rPr>
        <sz val="8"/>
        <color theme="1"/>
        <rFont val="Calibri"/>
        <family val="2"/>
        <charset val="238"/>
        <scheme val="minor"/>
      </rPr>
      <t>[7]</t>
    </r>
  </si>
  <si>
    <r>
      <t xml:space="preserve">Úkon </t>
    </r>
    <r>
      <rPr>
        <sz val="8"/>
        <color theme="1"/>
        <rFont val="Calibri"/>
        <family val="2"/>
        <charset val="238"/>
        <scheme val="minor"/>
      </rPr>
      <t>[8]</t>
    </r>
  </si>
  <si>
    <r>
      <t>Časová náročnost [hod]</t>
    </r>
    <r>
      <rPr>
        <sz val="8"/>
        <color theme="1"/>
        <rFont val="Calibri"/>
        <family val="2"/>
        <charset val="238"/>
        <scheme val="minor"/>
      </rPr>
      <t xml:space="preserve"> [9]</t>
    </r>
  </si>
  <si>
    <r>
      <t xml:space="preserve">Úkon </t>
    </r>
    <r>
      <rPr>
        <sz val="8"/>
        <color theme="1"/>
        <rFont val="Calibri"/>
        <family val="2"/>
        <charset val="238"/>
        <scheme val="minor"/>
      </rPr>
      <t>[10]</t>
    </r>
  </si>
  <si>
    <r>
      <t xml:space="preserve">Četnost/rok </t>
    </r>
    <r>
      <rPr>
        <sz val="8"/>
        <color theme="1"/>
        <rFont val="Calibri"/>
        <family val="2"/>
        <charset val="238"/>
        <scheme val="minor"/>
      </rPr>
      <t>[11]</t>
    </r>
  </si>
  <si>
    <r>
      <t xml:space="preserve">Objekt </t>
    </r>
    <r>
      <rPr>
        <sz val="8"/>
        <color theme="1"/>
        <rFont val="Calibri"/>
        <family val="2"/>
        <charset val="238"/>
        <scheme val="minor"/>
      </rPr>
      <t>[12]</t>
    </r>
  </si>
  <si>
    <r>
      <t>Zastavěná plocha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] </t>
    </r>
    <r>
      <rPr>
        <sz val="8"/>
        <color theme="1"/>
        <rFont val="Calibri"/>
        <family val="2"/>
        <charset val="238"/>
        <scheme val="minor"/>
      </rPr>
      <t>[13]</t>
    </r>
  </si>
  <si>
    <t>[3]  Účastník vybere ze seznamu "ANO" či "NE" dle skutečnosti, zda dochází k neřízenému gravitačnímu odtoku vody z akumulace. Pokud účastník zvolí možnost "ANO", nebude proveden následný výpočet doby zdržení odpadní vody.</t>
  </si>
  <si>
    <t>Bod</t>
  </si>
  <si>
    <t xml:space="preserve">[10] Účastník může doplnit další úkony neuvedené v bodech 1-21. </t>
  </si>
  <si>
    <t>[1]  Uchazeč uvede typové a velikostní označení DČOV, kterou pro dané zatížení dle ukazatele EO navrhuje.</t>
  </si>
  <si>
    <r>
      <t>Užitný objem akumulace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  <r>
      <rPr>
        <sz val="8"/>
        <color theme="1"/>
        <rFont val="Calibri"/>
        <family val="2"/>
        <charset val="238"/>
        <scheme val="minor"/>
      </rPr>
      <t xml:space="preserve"> [2]</t>
    </r>
  </si>
  <si>
    <t>[2] Uchazeč uvede užitný objem akumulace odpovídající navržené DČOV pro danou velikost zatížení.</t>
  </si>
  <si>
    <t>Výpočet je proveden pro uchazečem navržený typ DČOV pro 5 EO, zatížený obvyklým průměrným zatížením rodinného domu, tj. 3,5 EO.</t>
  </si>
  <si>
    <t>[4]  Uchazeč zadá užitný objem kalojemu pro navržený typ DČOV.</t>
  </si>
  <si>
    <t>[5]  Uchazeč zvolí typ objemu kalojemu:</t>
  </si>
  <si>
    <t>A - koncentrace sušiny kalu z nádrží čistícího procesu aktivace, denitrifikace, doszovací nádrže, regenerace apod. uvažována 1%</t>
  </si>
  <si>
    <t>B - koncentrace sušiny kalu z provzdušňovaného i neprovzdušňovaného kalojemu uvažována 3%</t>
  </si>
  <si>
    <t>C - koncentrace sušiny kalu z primární sedimentace uvažována 4%</t>
  </si>
  <si>
    <t>Pozn.: Kalový prostor primární sedimentace může v souladu s ČSN 75 6402 zaujímat max 33 % z jejího celkového objemu.</t>
  </si>
  <si>
    <t>[6] Celkové množství kalu v systému je dáno součtem sušiny kalu v nádržích hlavní průtočné linky DČOV, tedy např. akumulaci, aktivaci, denitrifikaci, regeneraci, dosazovací nádrži, nikoliv však v kalovém prostoru kalojemu, či primární sedimentace.</t>
  </si>
  <si>
    <t>Doba výstavby je počítána pro 1 ks DČOV velikostního typu, kterou uchazeč navrhuje použít pro zatížení od 3,5 EO.</t>
  </si>
  <si>
    <t>[9]  V případě, kdy uchazeč plánuje některé úkony provádět v souběhu, rozloží časovou náročnost do souběžně prováděných úkonů.</t>
  </si>
  <si>
    <t>Hloubení výkopové jámy pro DČOV včetně přesunu výkopku na staveništní mezideponii</t>
  </si>
  <si>
    <t>Tabulka č. 3 - Doba výstavby 1 DČOV typizovaného SO</t>
  </si>
  <si>
    <t>Zapojení DČOV k přívodu elektrického energie</t>
  </si>
  <si>
    <t xml:space="preserve">Zásyp DČOV, včetně  obsypu a hutnění </t>
  </si>
  <si>
    <t>Pro náročnost obsluhy je uvažován velikostní typ DČOV, kterou uchazeč navrhuje použít pro zatížení od 3,5 EO, se zohledněním obslužnosti DČOV s nátokem v nezámrzné houbce 80 cm.</t>
  </si>
  <si>
    <t>Požadavek Výzvy SFŽP je stanoven na minimální četnost kontrol DČOV 1 x za 2 měsíce.</t>
  </si>
  <si>
    <t>Časová náročnost po dobu 2 let [hod]</t>
  </si>
  <si>
    <t>[11]  U každého úkonu zadá účastník četnost úkonu za 1 rok. Bod 21 - Vyvážení kalu, bude automaticky přepočten z tab. č.2.</t>
  </si>
  <si>
    <t>Výměna membrán dmychadla</t>
  </si>
  <si>
    <t>Tabulka č. 4 - Náročnost předepsané obsluhy DČOV na 2 roky</t>
  </si>
  <si>
    <t>Vyčištění povrchu akumulace/přítokové komory od tuků a plovoucích nečistot</t>
  </si>
  <si>
    <t>[13]  Účastník uvede celkovou zastavěnou plochu jednotlivých objektů. Do plochy se počítá celková půdorysná plocha i podzemních částí objektů.</t>
  </si>
  <si>
    <t>Je uvažován velikostní typ DČOV, kterou uchazeč navrhuje použít pro zatížení od 3,5 EO pro případ nátoku s krytím 0,8 m pod terénem.</t>
  </si>
  <si>
    <t>Pilířek k DČOV</t>
  </si>
  <si>
    <r>
      <t xml:space="preserve">Nekontrolovaný gravitační odtok vody z objemu akumulace </t>
    </r>
    <r>
      <rPr>
        <sz val="8"/>
        <color theme="1"/>
        <rFont val="Calibri"/>
        <family val="2"/>
        <charset val="238"/>
        <scheme val="minor"/>
      </rPr>
      <t>[3]</t>
    </r>
  </si>
  <si>
    <t>Vyčištění mamutek a čerpadel DČOV</t>
  </si>
  <si>
    <t>Vyčištění povrchu ČS před DČOV od tuků a plovoucích nečistot</t>
  </si>
  <si>
    <t>Provedení snížení terénu okolo DČOV pro zajištění přístupu a obslužnosti</t>
  </si>
  <si>
    <t xml:space="preserve">[8]  Účastník může doplnit další úkony neuvedené v bodech 1-16. </t>
  </si>
  <si>
    <t>Doplnění srážedla fosforu (při spotřebě 100 ml/m3 OV a produkci OV 100 L/EO/d)</t>
  </si>
  <si>
    <t>[12]  Účastník může doplnit další objekty neuvedené v bodech 1-7.</t>
  </si>
  <si>
    <t>Snížená obslužná podesta okolo DČOV</t>
  </si>
  <si>
    <t>Pravidelná fyzická kontrola ČOV (min 1 x za 2 měsíce) - příprava, příjezd, odjezd</t>
  </si>
  <si>
    <t>Časová náročnost na 1 úkon [min]</t>
  </si>
  <si>
    <t>Čištění mechanického předčištění (česle, koš…), vč. odvozu shrabků pod katalogovým kódem odpadů 19 08 01 k jeho likvidaci</t>
  </si>
  <si>
    <t>Kontrola koncentrace kalu - 30 min. sedimentační zkouška</t>
  </si>
  <si>
    <t>Vyčištění mamutek a čerpadel čerpací stanice (ČS) před DČOV</t>
  </si>
  <si>
    <t>Vyčištění povrchu dosazovací nádrže a přelivných hran</t>
  </si>
  <si>
    <t>Vyčištění mamutek a čerpadel čerpací stanice (ČS) za DČOV</t>
  </si>
  <si>
    <r>
      <t>Vstupní parametry (dle ČSN 75 6402): 150 l/os/den (Q</t>
    </r>
    <r>
      <rPr>
        <i/>
        <vertAlign val="subscript"/>
        <sz val="11"/>
        <color theme="1"/>
        <rFont val="Calibri"/>
        <family val="2"/>
        <charset val="238"/>
        <scheme val="minor"/>
      </rPr>
      <t>24</t>
    </r>
    <r>
      <rPr>
        <i/>
        <sz val="11"/>
        <color theme="1"/>
        <rFont val="Calibri"/>
        <family val="2"/>
        <charset val="238"/>
        <scheme val="minor"/>
      </rPr>
      <t>=100 l/os/den, koeficient denní nerovnoměrnosti k</t>
    </r>
    <r>
      <rPr>
        <i/>
        <vertAlign val="subscript"/>
        <sz val="11"/>
        <color theme="1"/>
        <rFont val="Calibri"/>
        <family val="2"/>
        <charset val="238"/>
        <scheme val="minor"/>
      </rPr>
      <t>d</t>
    </r>
    <r>
      <rPr>
        <i/>
        <sz val="11"/>
        <color theme="1"/>
        <rFont val="Calibri"/>
        <family val="2"/>
        <charset val="238"/>
        <scheme val="minor"/>
      </rPr>
      <t xml:space="preserve"> = 1,5).</t>
    </r>
  </si>
  <si>
    <r>
      <t>Znečištění od 1 EO (Ekvivalentního obyvatele) (dle ČSN 75 6402) uvažováno jako 60 g BSK</t>
    </r>
    <r>
      <rPr>
        <i/>
        <vertAlign val="subscript"/>
        <sz val="11"/>
        <color theme="1"/>
        <rFont val="Calibri"/>
        <family val="2"/>
        <charset val="238"/>
        <scheme val="minor"/>
      </rPr>
      <t>5</t>
    </r>
    <r>
      <rPr>
        <i/>
        <sz val="11"/>
        <color theme="1"/>
        <rFont val="Calibri"/>
        <family val="2"/>
        <charset val="238"/>
        <scheme val="minor"/>
      </rPr>
      <t>/den.</t>
    </r>
  </si>
  <si>
    <r>
      <t>[7]  Celkové stáří θ</t>
    </r>
    <r>
      <rPr>
        <vertAlign val="subscript"/>
        <sz val="8"/>
        <color theme="1"/>
        <rFont val="Calibri"/>
        <family val="2"/>
        <charset val="238"/>
        <scheme val="minor"/>
      </rPr>
      <t>x</t>
    </r>
    <r>
      <rPr>
        <sz val="8"/>
        <color theme="1"/>
        <rFont val="Calibri"/>
        <family val="2"/>
        <scheme val="minor"/>
      </rPr>
      <t xml:space="preserve"> se určí dle ČSN 75 6402 jako podíl celkové zásoby kalu v systému k součtu přebytečného aktivovaného kalu a kalu uniklého do dotoku za 24 hodin. Hodnota musí být zadána tak, aby bylo prokázáno, že specifická produkce přebytečného kalu Y</t>
    </r>
    <r>
      <rPr>
        <vertAlign val="subscript"/>
        <sz val="8"/>
        <color theme="1"/>
        <rFont val="Calibri"/>
        <family val="2"/>
        <charset val="238"/>
        <scheme val="minor"/>
      </rPr>
      <t>OBS</t>
    </r>
    <r>
      <rPr>
        <sz val="8"/>
        <color theme="1"/>
        <rFont val="Calibri"/>
        <family val="2"/>
        <scheme val="minor"/>
      </rPr>
      <t xml:space="preserve"> je spočtena v souladu s ČSN 75 6402. V případě, že hodnota bude zadána chybně, zobrazí se v poli "Kontrola zadaného stáří kalu" upozornění, že bylo zadané chybné stáří kalu. Hodnotu stačí zadávat na celá čísla.</t>
    </r>
  </si>
  <si>
    <t>Položka</t>
  </si>
  <si>
    <r>
      <t xml:space="preserve">Jednotková sazba </t>
    </r>
    <r>
      <rPr>
        <sz val="8"/>
        <color theme="1"/>
        <rFont val="Calibri"/>
        <family val="2"/>
        <charset val="238"/>
        <scheme val="minor"/>
      </rPr>
      <t>[A]</t>
    </r>
  </si>
  <si>
    <t>Tabulka A - Ceník úkonů zhotovitele v rámci pravidelné údržby a servisu DČOV</t>
  </si>
  <si>
    <t>Hodinová sazba - Servisní technik DČOV</t>
  </si>
  <si>
    <t>Hodinová sazba - Elektrikář DČOV</t>
  </si>
  <si>
    <t>Hodinová sazba - IT technik</t>
  </si>
  <si>
    <t>Hodinová sazba - Technik monitoringu</t>
  </si>
  <si>
    <t>Hodinová sazba - Technolog DČOV</t>
  </si>
  <si>
    <t>Hodinová sazba - Pracovník akreditovaný pro odběr vzorků odpadní vody</t>
  </si>
  <si>
    <t>Náhrada za čas strávený na cestě  - % ze základní hodinové sazby</t>
  </si>
  <si>
    <t>[A]  Uchazeč uvede u každé položky jednotkovou sazbu za provádění úkonů v rámci prací servisu a pravidelné údržby na DČOV. U náhrady za čas strávený na cestě uvede údaj v procentech.</t>
  </si>
  <si>
    <t>Doprava za km - osobní automobil</t>
  </si>
  <si>
    <t>Doprava za km - osobní automobil s vlekem</t>
  </si>
  <si>
    <t>Doprava za km - dodávka</t>
  </si>
  <si>
    <t>Doprava za km - dodávka s vlekem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</si>
</sst>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;@"/>
    <numFmt numFmtId="165" formatCode="0.00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14" fontId="5" fillId="0" borderId="0" xfId="0" applyNumberFormat="1" applyFont="1"/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/>
    <xf numFmtId="0" fontId="5" fillId="0" borderId="1" xfId="3" applyFont="1" applyBorder="1" applyAlignment="1">
      <alignment horizontal="left" vertical="center" wrapText="1"/>
    </xf>
    <xf numFmtId="0" fontId="1" fillId="0" borderId="1" xfId="3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3" xfId="0" applyFont="1" applyBorder="1"/>
    <xf numFmtId="0" fontId="0" fillId="3" borderId="2" xfId="0" applyFill="1" applyBorder="1"/>
    <xf numFmtId="0" fontId="2" fillId="0" borderId="8" xfId="0" applyFont="1" applyBorder="1"/>
    <xf numFmtId="165" fontId="0" fillId="0" borderId="5" xfId="0" applyNumberFormat="1" applyBorder="1"/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2" xfId="0" applyBorder="1"/>
    <xf numFmtId="2" fontId="0" fillId="0" borderId="5" xfId="0" applyNumberFormat="1" applyBorder="1" applyAlignment="1">
      <alignment horizontal="center" vertical="center"/>
    </xf>
    <xf numFmtId="2" fontId="0" fillId="0" borderId="1" xfId="0" applyNumberFormat="1" applyBorder="1"/>
    <xf numFmtId="2" fontId="2" fillId="0" borderId="3" xfId="0" applyNumberFormat="1" applyFont="1" applyBorder="1"/>
    <xf numFmtId="0" fontId="0" fillId="3" borderId="0" xfId="0" applyFill="1"/>
    <xf numFmtId="0" fontId="0" fillId="3" borderId="13" xfId="0" applyFill="1" applyBorder="1"/>
    <xf numFmtId="0" fontId="0" fillId="3" borderId="12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3" borderId="13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3" fillId="3" borderId="12" xfId="0" applyFont="1" applyFill="1" applyBorder="1"/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4" fillId="3" borderId="0" xfId="0" applyFont="1" applyFill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49" fontId="0" fillId="3" borderId="0" xfId="0" applyNumberFormat="1" applyFill="1"/>
    <xf numFmtId="165" fontId="0" fillId="3" borderId="0" xfId="0" applyNumberFormat="1" applyFill="1"/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 wrapText="1"/>
    </xf>
    <xf numFmtId="0" fontId="12" fillId="3" borderId="5" xfId="0" applyFont="1" applyFill="1" applyBorder="1" applyAlignment="1">
      <alignment horizontal="left" vertical="center"/>
    </xf>
    <xf numFmtId="0" fontId="0" fillId="3" borderId="17" xfId="0" applyFill="1" applyBorder="1"/>
    <xf numFmtId="0" fontId="0" fillId="3" borderId="10" xfId="0" applyFill="1" applyBorder="1"/>
    <xf numFmtId="0" fontId="4" fillId="3" borderId="17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3" fillId="3" borderId="12" xfId="0" applyFont="1" applyFill="1" applyBorder="1" applyAlignment="1">
      <alignment horizontal="left"/>
    </xf>
    <xf numFmtId="0" fontId="2" fillId="3" borderId="12" xfId="0" applyFont="1" applyFill="1" applyBorder="1"/>
    <xf numFmtId="0" fontId="2" fillId="3" borderId="14" xfId="0" applyFont="1" applyFill="1" applyBorder="1"/>
    <xf numFmtId="0" fontId="2" fillId="3" borderId="15" xfId="0" applyFont="1" applyFill="1" applyBorder="1"/>
    <xf numFmtId="0" fontId="14" fillId="3" borderId="12" xfId="0" applyFont="1" applyFill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2" fontId="0" fillId="0" borderId="2" xfId="0" applyNumberFormat="1" applyBorder="1"/>
    <xf numFmtId="2" fontId="0" fillId="0" borderId="5" xfId="0" applyNumberFormat="1" applyBorder="1" applyAlignment="1">
      <alignment horizontal="center"/>
    </xf>
    <xf numFmtId="0" fontId="14" fillId="0" borderId="0" xfId="0" applyFont="1" applyAlignment="1">
      <alignment wrapText="1"/>
    </xf>
    <xf numFmtId="0" fontId="12" fillId="3" borderId="0" xfId="0" applyFont="1" applyFill="1" applyAlignment="1">
      <alignment horizontal="left" vertical="center"/>
    </xf>
    <xf numFmtId="0" fontId="12" fillId="3" borderId="13" xfId="0" applyFont="1" applyFill="1" applyBorder="1" applyAlignment="1">
      <alignment horizontal="left" vertical="center"/>
    </xf>
    <xf numFmtId="0" fontId="3" fillId="3" borderId="0" xfId="0" applyFont="1" applyFill="1"/>
    <xf numFmtId="0" fontId="4" fillId="3" borderId="13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2" fontId="2" fillId="3" borderId="13" xfId="0" applyNumberFormat="1" applyFont="1" applyFill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3" borderId="0" xfId="0" applyFont="1" applyFill="1"/>
    <xf numFmtId="0" fontId="0" fillId="2" borderId="1" xfId="0" applyFill="1" applyBorder="1" applyAlignment="1" applyProtection="1">
      <alignment horizontal="center"/>
      <protection locked="0"/>
    </xf>
    <xf numFmtId="165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0" fontId="0" fillId="2" borderId="10" xfId="0" applyFill="1" applyBorder="1" applyAlignment="1" applyProtection="1">
      <alignment horizontal="center"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12" fillId="3" borderId="5" xfId="0" applyFont="1" applyFill="1" applyBorder="1" applyAlignment="1">
      <alignment vertical="center"/>
    </xf>
    <xf numFmtId="0" fontId="12" fillId="3" borderId="17" xfId="0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" xfId="0" applyBorder="1" applyAlignment="1">
      <alignment horizontal="left"/>
    </xf>
    <xf numFmtId="0" fontId="13" fillId="3" borderId="12" xfId="0" applyFont="1" applyFill="1" applyBorder="1" applyAlignment="1">
      <alignment horizontal="left" wrapText="1"/>
    </xf>
    <xf numFmtId="0" fontId="13" fillId="3" borderId="0" xfId="0" applyFont="1" applyFill="1" applyAlignment="1">
      <alignment horizontal="left" wrapText="1"/>
    </xf>
    <xf numFmtId="0" fontId="0" fillId="3" borderId="11" xfId="0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12" fillId="3" borderId="5" xfId="0" applyFont="1" applyFill="1" applyBorder="1" applyAlignment="1">
      <alignment horizontal="left" vertical="center"/>
    </xf>
    <xf numFmtId="0" fontId="12" fillId="3" borderId="17" xfId="0" applyFont="1" applyFill="1" applyBorder="1" applyAlignment="1">
      <alignment horizontal="left" vertical="center"/>
    </xf>
    <xf numFmtId="0" fontId="0" fillId="3" borderId="15" xfId="0" applyFill="1" applyBorder="1" applyAlignment="1">
      <alignment horizontal="center"/>
    </xf>
    <xf numFmtId="0" fontId="13" fillId="3" borderId="13" xfId="0" applyFont="1" applyFill="1" applyBorder="1" applyAlignment="1">
      <alignment horizontal="left" wrapText="1"/>
    </xf>
    <xf numFmtId="0" fontId="14" fillId="3" borderId="12" xfId="0" applyFont="1" applyFill="1" applyBorder="1" applyAlignment="1">
      <alignment horizontal="left" wrapText="1"/>
    </xf>
    <xf numFmtId="0" fontId="14" fillId="3" borderId="0" xfId="0" applyFont="1" applyFill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2" fillId="3" borderId="10" xfId="0" applyFont="1" applyFill="1" applyBorder="1" applyAlignment="1">
      <alignment horizontal="left" vertical="center"/>
    </xf>
  </cellXfs>
  <cellStyles count="4">
    <cellStyle name="Normální" xfId="0" builtinId="0"/>
    <cellStyle name="normální 2" xfId="2"/>
    <cellStyle name="Normální 3" xfId="1"/>
    <cellStyle name="Normální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opLeftCell="A13" workbookViewId="0">
      <selection activeCell="C16" sqref="C16"/>
    </sheetView>
  </sheetViews>
  <sheetFormatPr defaultRowHeight="14.5" x14ac:dyDescent="0.35"/>
  <cols>
    <col min="1" max="1" width="5.90625" customWidth="1"/>
    <col min="2" max="2" width="72.36328125" customWidth="1"/>
    <col min="3" max="3" width="14.36328125" customWidth="1"/>
    <col min="4" max="4" width="20.90625" customWidth="1"/>
    <col min="5" max="5" width="22" bestFit="1" customWidth="1"/>
    <col min="6" max="6" width="19.6328125" customWidth="1"/>
    <col min="10" max="10" width="11" bestFit="1" customWidth="1"/>
  </cols>
  <sheetData>
    <row r="1" spans="1:7" ht="35.15" customHeight="1" x14ac:dyDescent="0.35">
      <c r="A1" s="66" t="s">
        <v>94</v>
      </c>
      <c r="B1" s="69"/>
      <c r="C1" s="69"/>
      <c r="D1" s="69"/>
      <c r="E1" s="67"/>
      <c r="F1" s="67"/>
      <c r="G1" s="68"/>
    </row>
    <row r="2" spans="1:7" ht="18.75" customHeight="1" x14ac:dyDescent="0.35">
      <c r="A2" s="55" t="s">
        <v>89</v>
      </c>
      <c r="B2" s="58"/>
      <c r="C2" s="58"/>
      <c r="D2" s="58"/>
      <c r="E2" s="47"/>
      <c r="F2" s="47"/>
      <c r="G2" s="48"/>
    </row>
    <row r="3" spans="1:7" x14ac:dyDescent="0.35">
      <c r="A3" s="55" t="s">
        <v>90</v>
      </c>
      <c r="B3" s="47"/>
      <c r="C3" s="47"/>
      <c r="D3" s="47"/>
      <c r="E3" s="47"/>
      <c r="F3" s="47"/>
      <c r="G3" s="48"/>
    </row>
    <row r="4" spans="1:7" ht="29" x14ac:dyDescent="0.35">
      <c r="A4" s="25" t="s">
        <v>70</v>
      </c>
      <c r="B4" s="25" t="s">
        <v>65</v>
      </c>
      <c r="C4" s="25" t="s">
        <v>66</v>
      </c>
      <c r="D4" s="26" t="s">
        <v>108</v>
      </c>
      <c r="E4" s="26" t="s">
        <v>91</v>
      </c>
      <c r="F4" s="47"/>
      <c r="G4" s="48"/>
    </row>
    <row r="5" spans="1:7" x14ac:dyDescent="0.35">
      <c r="A5" s="2">
        <v>1</v>
      </c>
      <c r="B5" s="27" t="s">
        <v>107</v>
      </c>
      <c r="C5" s="99"/>
      <c r="D5" s="28">
        <v>15</v>
      </c>
      <c r="E5" s="45">
        <f t="shared" ref="E5" si="0">C5*D5/60*2</f>
        <v>0</v>
      </c>
      <c r="F5" s="47"/>
      <c r="G5" s="48"/>
    </row>
    <row r="6" spans="1:7" x14ac:dyDescent="0.35">
      <c r="A6" s="2">
        <v>2</v>
      </c>
      <c r="B6" s="27" t="s">
        <v>16</v>
      </c>
      <c r="C6" s="99"/>
      <c r="D6" s="28">
        <v>3</v>
      </c>
      <c r="E6" s="45">
        <f t="shared" ref="E6:E24" si="1">C6*D6/60*2</f>
        <v>0</v>
      </c>
      <c r="F6" s="47"/>
      <c r="G6" s="48"/>
    </row>
    <row r="7" spans="1:7" x14ac:dyDescent="0.35">
      <c r="A7" s="2">
        <v>3</v>
      </c>
      <c r="B7" s="27" t="s">
        <v>110</v>
      </c>
      <c r="C7" s="99"/>
      <c r="D7" s="28">
        <v>40</v>
      </c>
      <c r="E7" s="45">
        <f t="shared" si="1"/>
        <v>0</v>
      </c>
      <c r="F7" s="47"/>
      <c r="G7" s="48"/>
    </row>
    <row r="8" spans="1:7" x14ac:dyDescent="0.35">
      <c r="A8" s="2">
        <v>4</v>
      </c>
      <c r="B8" s="27" t="s">
        <v>13</v>
      </c>
      <c r="C8" s="99"/>
      <c r="D8" s="28">
        <v>10</v>
      </c>
      <c r="E8" s="45">
        <f t="shared" si="1"/>
        <v>0</v>
      </c>
      <c r="F8" s="47"/>
      <c r="G8" s="48"/>
    </row>
    <row r="9" spans="1:7" x14ac:dyDescent="0.35">
      <c r="A9" s="2">
        <v>5</v>
      </c>
      <c r="B9" s="27" t="s">
        <v>93</v>
      </c>
      <c r="C9" s="99"/>
      <c r="D9" s="27">
        <v>30</v>
      </c>
      <c r="E9" s="45">
        <f t="shared" si="1"/>
        <v>0</v>
      </c>
      <c r="F9" s="47"/>
      <c r="G9" s="48"/>
    </row>
    <row r="10" spans="1:7" x14ac:dyDescent="0.35">
      <c r="A10" s="2">
        <v>6</v>
      </c>
      <c r="B10" s="27" t="s">
        <v>17</v>
      </c>
      <c r="C10" s="99"/>
      <c r="D10" s="27">
        <v>10</v>
      </c>
      <c r="E10" s="45">
        <f t="shared" si="1"/>
        <v>0</v>
      </c>
      <c r="F10" s="47"/>
      <c r="G10" s="48"/>
    </row>
    <row r="11" spans="1:7" ht="29" x14ac:dyDescent="0.35">
      <c r="A11" s="2">
        <v>7</v>
      </c>
      <c r="B11" s="79" t="s">
        <v>109</v>
      </c>
      <c r="C11" s="99"/>
      <c r="D11" s="27">
        <v>20</v>
      </c>
      <c r="E11" s="45">
        <f t="shared" si="1"/>
        <v>0</v>
      </c>
      <c r="F11" s="47"/>
      <c r="G11" s="48"/>
    </row>
    <row r="12" spans="1:7" x14ac:dyDescent="0.35">
      <c r="A12" s="2">
        <v>8</v>
      </c>
      <c r="B12" s="27" t="s">
        <v>18</v>
      </c>
      <c r="C12" s="99"/>
      <c r="D12" s="27">
        <v>5</v>
      </c>
      <c r="E12" s="45">
        <f t="shared" si="1"/>
        <v>0</v>
      </c>
      <c r="F12" s="47"/>
      <c r="G12" s="48"/>
    </row>
    <row r="13" spans="1:7" x14ac:dyDescent="0.35">
      <c r="A13" s="2">
        <v>9</v>
      </c>
      <c r="B13" s="27" t="s">
        <v>112</v>
      </c>
      <c r="C13" s="99"/>
      <c r="D13" s="27">
        <v>5</v>
      </c>
      <c r="E13" s="45">
        <f t="shared" si="1"/>
        <v>0</v>
      </c>
      <c r="F13" s="47"/>
      <c r="G13" s="48"/>
    </row>
    <row r="14" spans="1:7" x14ac:dyDescent="0.35">
      <c r="A14" s="2">
        <v>10</v>
      </c>
      <c r="B14" s="27" t="s">
        <v>100</v>
      </c>
      <c r="C14" s="99"/>
      <c r="D14" s="27">
        <v>10</v>
      </c>
      <c r="E14" s="45">
        <f t="shared" si="1"/>
        <v>0</v>
      </c>
      <c r="F14" s="47"/>
      <c r="G14" s="48"/>
    </row>
    <row r="15" spans="1:7" x14ac:dyDescent="0.35">
      <c r="A15" s="2">
        <v>11</v>
      </c>
      <c r="B15" s="27" t="s">
        <v>14</v>
      </c>
      <c r="C15" s="99"/>
      <c r="D15" s="27">
        <v>5</v>
      </c>
      <c r="E15" s="45">
        <f t="shared" si="1"/>
        <v>0</v>
      </c>
      <c r="F15" s="47"/>
      <c r="G15" s="48"/>
    </row>
    <row r="16" spans="1:7" x14ac:dyDescent="0.35">
      <c r="A16" s="2">
        <v>12</v>
      </c>
      <c r="B16" s="27" t="s">
        <v>95</v>
      </c>
      <c r="C16" s="99"/>
      <c r="D16" s="27">
        <v>15</v>
      </c>
      <c r="E16" s="45">
        <f t="shared" si="1"/>
        <v>0</v>
      </c>
      <c r="F16" s="47"/>
      <c r="G16" s="48"/>
    </row>
    <row r="17" spans="1:7" x14ac:dyDescent="0.35">
      <c r="A17" s="2">
        <v>13</v>
      </c>
      <c r="B17" s="27" t="s">
        <v>111</v>
      </c>
      <c r="C17" s="99"/>
      <c r="D17" s="27">
        <v>15</v>
      </c>
      <c r="E17" s="45">
        <f t="shared" si="1"/>
        <v>0</v>
      </c>
      <c r="F17" s="47"/>
      <c r="G17" s="48"/>
    </row>
    <row r="18" spans="1:7" x14ac:dyDescent="0.35">
      <c r="A18" s="2">
        <v>14</v>
      </c>
      <c r="B18" s="27" t="s">
        <v>101</v>
      </c>
      <c r="C18" s="99"/>
      <c r="D18" s="27">
        <v>15</v>
      </c>
      <c r="E18" s="45">
        <f t="shared" si="1"/>
        <v>0</v>
      </c>
      <c r="F18" s="47"/>
      <c r="G18" s="48"/>
    </row>
    <row r="19" spans="1:7" x14ac:dyDescent="0.35">
      <c r="A19" s="2">
        <v>15</v>
      </c>
      <c r="B19" s="27" t="s">
        <v>113</v>
      </c>
      <c r="C19" s="99"/>
      <c r="D19" s="27">
        <v>15</v>
      </c>
      <c r="E19" s="45">
        <f t="shared" si="1"/>
        <v>0</v>
      </c>
      <c r="F19" s="47"/>
      <c r="G19" s="48"/>
    </row>
    <row r="20" spans="1:7" x14ac:dyDescent="0.35">
      <c r="A20" s="2">
        <v>16</v>
      </c>
      <c r="B20" s="27" t="s">
        <v>47</v>
      </c>
      <c r="C20" s="99"/>
      <c r="D20" s="27">
        <v>30</v>
      </c>
      <c r="E20" s="45">
        <f t="shared" si="1"/>
        <v>0</v>
      </c>
      <c r="F20" s="47"/>
      <c r="G20" s="48"/>
    </row>
    <row r="21" spans="1:7" x14ac:dyDescent="0.35">
      <c r="A21" s="2">
        <v>17</v>
      </c>
      <c r="B21" s="27" t="s">
        <v>48</v>
      </c>
      <c r="C21" s="99"/>
      <c r="D21" s="27">
        <v>30</v>
      </c>
      <c r="E21" s="45">
        <f t="shared" si="1"/>
        <v>0</v>
      </c>
      <c r="F21" s="47"/>
      <c r="G21" s="48"/>
    </row>
    <row r="22" spans="1:7" x14ac:dyDescent="0.35">
      <c r="A22" s="2">
        <v>18</v>
      </c>
      <c r="B22" s="27" t="s">
        <v>19</v>
      </c>
      <c r="C22" s="99"/>
      <c r="D22" s="27">
        <v>5</v>
      </c>
      <c r="E22" s="45">
        <f t="shared" si="1"/>
        <v>0</v>
      </c>
      <c r="F22" s="47"/>
      <c r="G22" s="48"/>
    </row>
    <row r="23" spans="1:7" x14ac:dyDescent="0.35">
      <c r="A23" s="2">
        <v>19</v>
      </c>
      <c r="B23" s="27" t="s">
        <v>104</v>
      </c>
      <c r="C23" s="99"/>
      <c r="D23" s="27">
        <v>10</v>
      </c>
      <c r="E23" s="45">
        <f t="shared" si="1"/>
        <v>0</v>
      </c>
      <c r="F23" s="47"/>
      <c r="G23" s="48"/>
    </row>
    <row r="24" spans="1:7" x14ac:dyDescent="0.35">
      <c r="A24" s="2">
        <v>20</v>
      </c>
      <c r="B24" s="27" t="s">
        <v>15</v>
      </c>
      <c r="C24" s="99"/>
      <c r="D24" s="27">
        <v>20</v>
      </c>
      <c r="E24" s="45">
        <f t="shared" si="1"/>
        <v>0</v>
      </c>
      <c r="F24" s="47"/>
      <c r="G24" s="48"/>
    </row>
    <row r="25" spans="1:7" x14ac:dyDescent="0.35">
      <c r="A25" s="2">
        <v>21</v>
      </c>
      <c r="B25" s="27" t="s">
        <v>53</v>
      </c>
      <c r="C25" s="45" t="str">
        <f>'B.2 Roční produkce kalů'!K10</f>
        <v>0</v>
      </c>
      <c r="D25" s="27">
        <v>45</v>
      </c>
      <c r="E25" s="45">
        <f>C25*D25/60*2</f>
        <v>0</v>
      </c>
      <c r="F25" s="47"/>
      <c r="G25" s="48"/>
    </row>
    <row r="26" spans="1:7" x14ac:dyDescent="0.35">
      <c r="A26" s="2">
        <v>22</v>
      </c>
      <c r="B26" s="99"/>
      <c r="C26" s="99"/>
      <c r="D26" s="27"/>
      <c r="E26" s="45">
        <f t="shared" ref="E26:E33" si="2">C26*D26/60*2</f>
        <v>0</v>
      </c>
      <c r="F26" s="47"/>
      <c r="G26" s="48"/>
    </row>
    <row r="27" spans="1:7" x14ac:dyDescent="0.35">
      <c r="A27" s="2">
        <v>23</v>
      </c>
      <c r="B27" s="99"/>
      <c r="C27" s="99"/>
      <c r="D27" s="27"/>
      <c r="E27" s="45">
        <f t="shared" si="2"/>
        <v>0</v>
      </c>
      <c r="F27" s="47"/>
      <c r="G27" s="48"/>
    </row>
    <row r="28" spans="1:7" x14ac:dyDescent="0.35">
      <c r="A28" s="2">
        <v>24</v>
      </c>
      <c r="B28" s="99"/>
      <c r="C28" s="99"/>
      <c r="D28" s="27"/>
      <c r="E28" s="45">
        <f t="shared" si="2"/>
        <v>0</v>
      </c>
      <c r="F28" s="47"/>
      <c r="G28" s="48"/>
    </row>
    <row r="29" spans="1:7" x14ac:dyDescent="0.35">
      <c r="A29" s="2">
        <v>25</v>
      </c>
      <c r="B29" s="99"/>
      <c r="C29" s="99"/>
      <c r="D29" s="28"/>
      <c r="E29" s="45">
        <f t="shared" si="2"/>
        <v>0</v>
      </c>
      <c r="F29" s="47"/>
      <c r="G29" s="48"/>
    </row>
    <row r="30" spans="1:7" x14ac:dyDescent="0.35">
      <c r="A30" s="2">
        <v>26</v>
      </c>
      <c r="B30" s="99"/>
      <c r="C30" s="99"/>
      <c r="D30" s="28"/>
      <c r="E30" s="45">
        <f t="shared" si="2"/>
        <v>0</v>
      </c>
      <c r="F30" s="47"/>
      <c r="G30" s="48"/>
    </row>
    <row r="31" spans="1:7" x14ac:dyDescent="0.35">
      <c r="A31" s="2">
        <v>27</v>
      </c>
      <c r="B31" s="99"/>
      <c r="C31" s="99"/>
      <c r="D31" s="28"/>
      <c r="E31" s="45">
        <f t="shared" si="2"/>
        <v>0</v>
      </c>
      <c r="F31" s="47"/>
      <c r="G31" s="48"/>
    </row>
    <row r="32" spans="1:7" x14ac:dyDescent="0.35">
      <c r="A32" s="2">
        <v>28</v>
      </c>
      <c r="B32" s="99"/>
      <c r="C32" s="99"/>
      <c r="D32" s="28"/>
      <c r="E32" s="45">
        <f t="shared" si="2"/>
        <v>0</v>
      </c>
      <c r="F32" s="47"/>
      <c r="G32" s="48"/>
    </row>
    <row r="33" spans="1:7" ht="15" thickBot="1" x14ac:dyDescent="0.4">
      <c r="A33" s="2">
        <v>29</v>
      </c>
      <c r="B33" s="103"/>
      <c r="C33" s="103"/>
      <c r="D33" s="36"/>
      <c r="E33" s="80">
        <f t="shared" si="2"/>
        <v>0</v>
      </c>
      <c r="F33" s="47"/>
      <c r="G33" s="48"/>
    </row>
    <row r="34" spans="1:7" ht="15" thickBot="1" x14ac:dyDescent="0.4">
      <c r="A34" s="49"/>
      <c r="B34" s="34" t="s">
        <v>25</v>
      </c>
      <c r="C34" s="37"/>
      <c r="D34" s="37">
        <f>SUM(D6:D33)</f>
        <v>338</v>
      </c>
      <c r="E34" s="46">
        <f>SUM(E6:E33)</f>
        <v>0</v>
      </c>
      <c r="F34" s="47"/>
      <c r="G34" s="48"/>
    </row>
    <row r="35" spans="1:7" x14ac:dyDescent="0.35">
      <c r="A35" s="49"/>
      <c r="B35" s="47"/>
      <c r="C35" s="47"/>
      <c r="D35" s="47"/>
      <c r="E35" s="47"/>
      <c r="F35" s="47"/>
      <c r="G35" s="48"/>
    </row>
    <row r="36" spans="1:7" x14ac:dyDescent="0.35">
      <c r="A36" s="50"/>
      <c r="B36" s="51"/>
      <c r="C36" s="47"/>
      <c r="D36" s="47"/>
      <c r="E36" s="47"/>
      <c r="F36" s="47"/>
      <c r="G36" s="48"/>
    </row>
    <row r="37" spans="1:7" x14ac:dyDescent="0.35">
      <c r="A37" s="77" t="s">
        <v>71</v>
      </c>
      <c r="B37" s="47"/>
      <c r="C37" s="47"/>
      <c r="D37" s="47"/>
      <c r="E37" s="47"/>
      <c r="F37" s="47"/>
      <c r="G37" s="48"/>
    </row>
    <row r="38" spans="1:7" x14ac:dyDescent="0.35">
      <c r="A38" s="77" t="s">
        <v>92</v>
      </c>
      <c r="B38" s="47"/>
      <c r="C38" s="47"/>
      <c r="D38" s="47"/>
      <c r="E38" s="47"/>
      <c r="F38" s="47"/>
      <c r="G38" s="48"/>
    </row>
    <row r="39" spans="1:7" x14ac:dyDescent="0.35">
      <c r="A39" s="49"/>
      <c r="B39" s="47"/>
      <c r="C39" s="47"/>
      <c r="D39" s="47"/>
      <c r="E39" s="47"/>
      <c r="F39" s="47"/>
      <c r="G39" s="48"/>
    </row>
    <row r="40" spans="1:7" x14ac:dyDescent="0.35">
      <c r="A40" s="49"/>
      <c r="B40" s="47"/>
      <c r="C40" s="47"/>
      <c r="D40" s="47"/>
      <c r="E40" s="47"/>
      <c r="F40" s="47"/>
      <c r="G40" s="48"/>
    </row>
    <row r="41" spans="1:7" x14ac:dyDescent="0.35">
      <c r="A41" s="49"/>
      <c r="B41" s="47"/>
      <c r="C41" s="47"/>
      <c r="D41" s="47"/>
      <c r="E41" s="47"/>
      <c r="F41" s="47"/>
      <c r="G41" s="48"/>
    </row>
    <row r="42" spans="1:7" x14ac:dyDescent="0.35">
      <c r="A42" s="49" t="s">
        <v>55</v>
      </c>
      <c r="B42" s="47"/>
      <c r="C42" s="47"/>
      <c r="D42" s="47"/>
      <c r="E42" s="47"/>
      <c r="F42" s="47"/>
      <c r="G42" s="48"/>
    </row>
    <row r="43" spans="1:7" x14ac:dyDescent="0.35">
      <c r="A43" s="49"/>
      <c r="B43" s="47"/>
      <c r="C43" s="47"/>
      <c r="D43" s="111" t="s">
        <v>56</v>
      </c>
      <c r="E43" s="111"/>
      <c r="F43" s="47"/>
      <c r="G43" s="48"/>
    </row>
    <row r="44" spans="1:7" x14ac:dyDescent="0.35">
      <c r="A44" s="49"/>
      <c r="B44" s="47"/>
      <c r="C44" s="47"/>
      <c r="D44" s="112" t="s">
        <v>57</v>
      </c>
      <c r="E44" s="112"/>
      <c r="F44" s="47"/>
      <c r="G44" s="48"/>
    </row>
    <row r="45" spans="1:7" x14ac:dyDescent="0.35">
      <c r="A45" s="50"/>
      <c r="B45" s="51"/>
      <c r="C45" s="51"/>
      <c r="D45" s="51"/>
      <c r="E45" s="51"/>
      <c r="F45" s="51"/>
      <c r="G45" s="52"/>
    </row>
  </sheetData>
  <sheetProtection algorithmName="SHA-512" hashValue="rnrWms9mk30LeEDdgBtFfh2lUDcdcP5kI7E837dzozHADVANCwrrTcsB7zEro212CEMqzBvsPgTD5BVlj2Df/A==" saltValue="EbMQVhiwEuVvObK5GbSAEA==" spinCount="100000" sheet="1" objects="1" scenarios="1"/>
  <mergeCells count="2">
    <mergeCell ref="D43:E43"/>
    <mergeCell ref="D44:E44"/>
  </mergeCells>
  <pageMargins left="0.7" right="0.7" top="0.78740157499999996" bottom="0.78740157499999996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selection activeCell="D26" sqref="D26"/>
    </sheetView>
  </sheetViews>
  <sheetFormatPr defaultRowHeight="14.5" x14ac:dyDescent="0.35"/>
  <cols>
    <col min="1" max="1" width="12.90625" customWidth="1"/>
    <col min="3" max="3" width="16.6328125" customWidth="1"/>
    <col min="4" max="6" width="14.90625" customWidth="1"/>
    <col min="7" max="7" width="19.54296875" customWidth="1"/>
    <col min="8" max="8" width="21.36328125" customWidth="1"/>
    <col min="9" max="9" width="22.08984375" customWidth="1"/>
    <col min="10" max="10" width="18.453125" customWidth="1"/>
    <col min="11" max="11" width="15.36328125" customWidth="1"/>
    <col min="12" max="12" width="15.54296875" customWidth="1"/>
    <col min="13" max="13" width="15" customWidth="1"/>
    <col min="14" max="15" width="11" bestFit="1" customWidth="1"/>
    <col min="16" max="16" width="12" bestFit="1" customWidth="1"/>
    <col min="18" max="18" width="16.453125" bestFit="1" customWidth="1"/>
    <col min="19" max="19" width="11" bestFit="1" customWidth="1"/>
    <col min="20" max="20" width="12" bestFit="1" customWidth="1"/>
    <col min="22" max="22" width="16.453125" bestFit="1" customWidth="1"/>
  </cols>
  <sheetData>
    <row r="1" spans="1:16" ht="35.15" customHeight="1" x14ac:dyDescent="0.35">
      <c r="A1" s="113" t="s">
        <v>50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20"/>
    </row>
    <row r="2" spans="1:16" ht="18.75" customHeight="1" x14ac:dyDescent="0.35">
      <c r="A2" s="55" t="s">
        <v>75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</row>
    <row r="3" spans="1:16" ht="18.5" x14ac:dyDescent="0.45">
      <c r="A3" s="55" t="s">
        <v>6</v>
      </c>
      <c r="B3" s="85"/>
      <c r="C3" s="58"/>
      <c r="D3" s="58"/>
      <c r="E3" s="58"/>
      <c r="F3" s="58"/>
      <c r="G3" s="58"/>
      <c r="H3" s="58"/>
      <c r="I3" s="58"/>
      <c r="J3" s="58"/>
      <c r="K3" s="58"/>
      <c r="L3" s="86"/>
    </row>
    <row r="4" spans="1:16" ht="18.5" x14ac:dyDescent="0.45">
      <c r="A4" s="55" t="s">
        <v>34</v>
      </c>
      <c r="B4" s="85"/>
      <c r="C4" s="58"/>
      <c r="D4" s="58"/>
      <c r="E4" s="58"/>
      <c r="F4" s="58"/>
      <c r="G4" s="58"/>
      <c r="H4" s="58"/>
      <c r="I4" s="58"/>
      <c r="J4" s="58"/>
      <c r="K4" s="58"/>
      <c r="L4" s="86"/>
    </row>
    <row r="5" spans="1:16" ht="18.5" x14ac:dyDescent="0.35">
      <c r="A5" s="55"/>
      <c r="B5" s="85" t="s">
        <v>29</v>
      </c>
      <c r="C5" s="87" t="s">
        <v>30</v>
      </c>
      <c r="D5" s="58"/>
      <c r="E5" s="58"/>
      <c r="F5" s="58"/>
      <c r="G5" s="58"/>
      <c r="H5" s="58"/>
      <c r="I5" s="58"/>
      <c r="J5" s="58"/>
      <c r="K5" s="58"/>
      <c r="L5" s="86"/>
    </row>
    <row r="6" spans="1:16" ht="18.5" x14ac:dyDescent="0.45">
      <c r="A6" s="55"/>
      <c r="B6" s="85" t="s">
        <v>31</v>
      </c>
      <c r="C6" s="87" t="s">
        <v>32</v>
      </c>
      <c r="D6" s="58"/>
      <c r="E6" s="58"/>
      <c r="F6" s="58"/>
      <c r="G6" s="58"/>
      <c r="H6" s="58"/>
      <c r="I6" s="58"/>
      <c r="J6" s="58"/>
      <c r="K6" s="58"/>
      <c r="L6" s="86"/>
    </row>
    <row r="7" spans="1:16" ht="18.5" x14ac:dyDescent="0.35">
      <c r="A7" s="55"/>
      <c r="B7" s="85" t="s">
        <v>33</v>
      </c>
      <c r="C7" s="87" t="s">
        <v>35</v>
      </c>
      <c r="D7" s="58"/>
      <c r="E7" s="58"/>
      <c r="F7" s="58"/>
      <c r="G7" s="58"/>
      <c r="H7" s="58"/>
      <c r="I7" s="58"/>
      <c r="J7" s="58"/>
      <c r="K7" s="58"/>
      <c r="L7" s="86"/>
    </row>
    <row r="8" spans="1:16" ht="18.5" x14ac:dyDescent="0.35">
      <c r="A8" s="59"/>
      <c r="B8" s="58"/>
      <c r="C8" s="58"/>
      <c r="D8" s="58"/>
      <c r="E8" s="58"/>
      <c r="F8" s="58"/>
      <c r="G8" s="58"/>
      <c r="H8" s="58"/>
      <c r="I8" s="58"/>
      <c r="J8" s="58"/>
      <c r="K8" s="58"/>
      <c r="L8" s="86"/>
      <c r="P8" s="4"/>
    </row>
    <row r="9" spans="1:16" ht="45.5" x14ac:dyDescent="0.35">
      <c r="A9" s="25" t="s">
        <v>51</v>
      </c>
      <c r="B9" s="26" t="s">
        <v>52</v>
      </c>
      <c r="C9" s="26" t="s">
        <v>59</v>
      </c>
      <c r="D9" s="26" t="s">
        <v>60</v>
      </c>
      <c r="E9" s="26" t="s">
        <v>61</v>
      </c>
      <c r="F9" s="26" t="s">
        <v>62</v>
      </c>
      <c r="G9" s="26" t="s">
        <v>28</v>
      </c>
      <c r="H9" s="26" t="s">
        <v>36</v>
      </c>
      <c r="I9" s="26" t="s">
        <v>37</v>
      </c>
      <c r="J9" s="26" t="s">
        <v>38</v>
      </c>
      <c r="K9" s="26" t="s">
        <v>7</v>
      </c>
      <c r="L9" s="60"/>
      <c r="M9" s="7"/>
    </row>
    <row r="10" spans="1:16" x14ac:dyDescent="0.35">
      <c r="A10" s="3">
        <v>3.5</v>
      </c>
      <c r="B10" s="3">
        <f>'Objem akumulace'!B7</f>
        <v>0</v>
      </c>
      <c r="C10" s="96"/>
      <c r="D10" s="96"/>
      <c r="E10" s="96"/>
      <c r="F10" s="102"/>
      <c r="G10" s="42">
        <f>IFERROR((0.6*(0.055/0.06+1)-(0.0432*(1.072^(12-15))/(1/F10+0.08*(1.072^(12-15))))),0)</f>
        <v>0</v>
      </c>
      <c r="H10" s="94">
        <f>IFERROR(E10/(G10*A10*0.06),0)</f>
        <v>0</v>
      </c>
      <c r="I10" s="93">
        <f>G10*A10*0.06</f>
        <v>0</v>
      </c>
      <c r="J10" s="44" t="str">
        <f>IFERROR(IF(D10="A",365*(I10/0.01),IF(D10="B",365*(I10/0.03),IF(D10="C",365*(I10/0.04),"0"))),0)</f>
        <v>0</v>
      </c>
      <c r="K10" s="78" t="str">
        <f>IFERROR(IF(D10="A",365/(C10*0.01*1000/I10),IF(D10="B",365/(C10*0.03*1000/I10),IF(D10="C",365/(C10*0.04*1000/I10),"0"))),0)</f>
        <v>0</v>
      </c>
      <c r="L10" s="88"/>
    </row>
    <row r="11" spans="1:16" x14ac:dyDescent="0.35">
      <c r="A11" s="61"/>
      <c r="B11" s="56"/>
      <c r="C11" s="56"/>
      <c r="D11" s="56"/>
      <c r="E11" s="56"/>
      <c r="F11" s="56"/>
      <c r="G11" s="89"/>
      <c r="H11" s="90" t="str">
        <f>IF(ABS(IFERROR(E10/(G10*A10*0.06),0)-F10)&lt;=0.5,"Správně zadané stáří kalu","Špatně zadané stáří kalu!")</f>
        <v>Správně zadané stáří kalu</v>
      </c>
      <c r="I11" s="89"/>
      <c r="J11" s="91"/>
      <c r="K11" s="92"/>
      <c r="L11" s="88"/>
    </row>
    <row r="12" spans="1:16" x14ac:dyDescent="0.35">
      <c r="A12" s="72"/>
      <c r="B12" s="57"/>
      <c r="C12" s="56"/>
      <c r="D12" s="56"/>
      <c r="E12" s="56"/>
      <c r="F12" s="56"/>
      <c r="G12" s="89"/>
      <c r="H12" s="90"/>
      <c r="I12" s="89"/>
      <c r="J12" s="91"/>
      <c r="K12" s="92"/>
      <c r="L12" s="88"/>
    </row>
    <row r="13" spans="1:16" x14ac:dyDescent="0.35">
      <c r="A13" s="77" t="s">
        <v>76</v>
      </c>
      <c r="B13" s="56"/>
      <c r="C13" s="56"/>
      <c r="D13" s="56"/>
      <c r="E13" s="56"/>
      <c r="F13" s="56"/>
      <c r="G13" s="89"/>
      <c r="H13" s="90"/>
      <c r="I13" s="89"/>
      <c r="J13" s="91"/>
      <c r="K13" s="92"/>
      <c r="L13" s="88"/>
    </row>
    <row r="14" spans="1:16" x14ac:dyDescent="0.35">
      <c r="A14" s="77" t="s">
        <v>77</v>
      </c>
      <c r="B14" s="56"/>
      <c r="C14" s="56"/>
      <c r="D14" s="56"/>
      <c r="E14" s="56"/>
      <c r="F14" s="56"/>
      <c r="G14" s="89"/>
      <c r="H14" s="90"/>
      <c r="I14" s="89"/>
      <c r="J14" s="91"/>
      <c r="K14" s="92"/>
      <c r="L14" s="88"/>
    </row>
    <row r="15" spans="1:16" ht="16.5" customHeight="1" x14ac:dyDescent="0.35">
      <c r="A15" s="77" t="s">
        <v>78</v>
      </c>
      <c r="B15" s="58"/>
      <c r="C15" s="58"/>
      <c r="D15" s="58"/>
      <c r="E15" s="56"/>
      <c r="F15" s="56"/>
      <c r="G15" s="89"/>
      <c r="H15" s="90"/>
      <c r="I15" s="89"/>
      <c r="J15" s="91"/>
      <c r="K15" s="92"/>
      <c r="L15" s="88"/>
    </row>
    <row r="16" spans="1:16" ht="9" customHeight="1" x14ac:dyDescent="0.35">
      <c r="A16" s="77" t="s">
        <v>79</v>
      </c>
      <c r="B16" s="58"/>
      <c r="C16" s="58"/>
      <c r="D16" s="58"/>
      <c r="E16" s="56"/>
      <c r="F16" s="56"/>
      <c r="G16" s="89"/>
      <c r="H16" s="90"/>
      <c r="I16" s="89"/>
      <c r="J16" s="91"/>
      <c r="K16" s="92"/>
      <c r="L16" s="88"/>
    </row>
    <row r="17" spans="1:13" ht="9" customHeight="1" x14ac:dyDescent="0.35">
      <c r="A17" s="77" t="s">
        <v>80</v>
      </c>
      <c r="B17" s="58"/>
      <c r="C17" s="58"/>
      <c r="D17" s="58"/>
      <c r="E17" s="56"/>
      <c r="F17" s="56"/>
      <c r="G17" s="89"/>
      <c r="H17" s="90"/>
      <c r="I17" s="89"/>
      <c r="J17" s="91"/>
      <c r="K17" s="92"/>
      <c r="L17" s="88"/>
    </row>
    <row r="18" spans="1:13" ht="9" customHeight="1" x14ac:dyDescent="0.35">
      <c r="A18" s="77" t="s">
        <v>81</v>
      </c>
      <c r="B18" s="58"/>
      <c r="C18" s="58"/>
      <c r="D18" s="58"/>
      <c r="E18" s="56"/>
      <c r="F18" s="56"/>
      <c r="G18" s="89"/>
      <c r="H18" s="90"/>
      <c r="I18" s="89"/>
      <c r="J18" s="91"/>
      <c r="K18" s="92"/>
      <c r="L18" s="88"/>
    </row>
    <row r="19" spans="1:13" x14ac:dyDescent="0.35">
      <c r="A19" s="77" t="s">
        <v>82</v>
      </c>
      <c r="B19" s="56"/>
      <c r="C19" s="56"/>
      <c r="D19" s="56"/>
      <c r="E19" s="56"/>
      <c r="F19" s="56"/>
      <c r="G19" s="89"/>
      <c r="H19" s="90"/>
      <c r="I19" s="89"/>
      <c r="J19" s="91"/>
      <c r="K19" s="92"/>
      <c r="L19" s="88"/>
    </row>
    <row r="20" spans="1:13" ht="24" customHeight="1" x14ac:dyDescent="0.35">
      <c r="A20" s="117" t="s">
        <v>116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9"/>
      <c r="M20" s="82"/>
    </row>
    <row r="21" spans="1:13" x14ac:dyDescent="0.35">
      <c r="A21" s="77"/>
      <c r="B21" s="56"/>
      <c r="C21" s="56"/>
      <c r="D21" s="56"/>
      <c r="E21" s="56"/>
      <c r="F21" s="56"/>
      <c r="G21" s="89"/>
      <c r="H21" s="90"/>
      <c r="I21" s="89"/>
      <c r="J21" s="91"/>
      <c r="K21" s="92"/>
      <c r="L21" s="88"/>
    </row>
    <row r="22" spans="1:13" x14ac:dyDescent="0.35">
      <c r="A22" s="77"/>
      <c r="B22" s="56"/>
      <c r="C22" s="56"/>
      <c r="D22" s="56"/>
      <c r="E22" s="56"/>
      <c r="F22" s="56"/>
      <c r="G22" s="89"/>
      <c r="H22" s="90"/>
      <c r="I22" s="89"/>
      <c r="J22" s="91"/>
      <c r="K22" s="92"/>
      <c r="L22" s="88"/>
    </row>
    <row r="23" spans="1:13" x14ac:dyDescent="0.35">
      <c r="A23" s="49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8"/>
    </row>
    <row r="24" spans="1:13" x14ac:dyDescent="0.35">
      <c r="A24" s="49" t="s">
        <v>55</v>
      </c>
      <c r="B24" s="47"/>
      <c r="C24" s="47"/>
      <c r="D24" s="47"/>
      <c r="E24" s="47"/>
      <c r="F24" s="47"/>
      <c r="G24" s="112"/>
      <c r="H24" s="112"/>
      <c r="I24" s="47"/>
      <c r="J24" s="115"/>
      <c r="K24" s="115"/>
      <c r="L24" s="48"/>
    </row>
    <row r="25" spans="1:13" x14ac:dyDescent="0.35">
      <c r="A25" s="49"/>
      <c r="B25" s="47"/>
      <c r="C25" s="47"/>
      <c r="D25" s="47"/>
      <c r="E25" s="47"/>
      <c r="F25" s="47"/>
      <c r="G25" s="47"/>
      <c r="H25" s="47"/>
      <c r="I25" s="47"/>
      <c r="J25" s="111" t="s">
        <v>56</v>
      </c>
      <c r="K25" s="111"/>
      <c r="L25" s="48"/>
    </row>
    <row r="26" spans="1:13" x14ac:dyDescent="0.35">
      <c r="A26" s="49"/>
      <c r="B26" s="47"/>
      <c r="C26" s="47"/>
      <c r="D26" s="47"/>
      <c r="E26" s="47"/>
      <c r="F26" s="47"/>
      <c r="G26" s="47"/>
      <c r="H26" s="47"/>
      <c r="I26" s="47"/>
      <c r="J26" s="112" t="s">
        <v>57</v>
      </c>
      <c r="K26" s="112"/>
      <c r="L26" s="48"/>
    </row>
    <row r="27" spans="1:13" x14ac:dyDescent="0.35">
      <c r="A27" s="50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2"/>
    </row>
  </sheetData>
  <sheetProtection algorithmName="SHA-512" hashValue="VVdzqUZsxgCWkFYdkaeMlZ53D+GLjfxPSrpQdTwiwxKH9yaCS0MHKjKBsf8RmcnzCkGt2KKYgV9sjEHL41jBLw==" saltValue="3zj2dItqN487jbmsNbxEvg==" spinCount="100000" sheet="1" objects="1" scenarios="1"/>
  <mergeCells count="6">
    <mergeCell ref="J25:K25"/>
    <mergeCell ref="J26:K26"/>
    <mergeCell ref="A20:L20"/>
    <mergeCell ref="A1:L1"/>
    <mergeCell ref="G24:H24"/>
    <mergeCell ref="J24:K24"/>
  </mergeCells>
  <dataValidations count="2">
    <dataValidation type="list" allowBlank="1" showInputMessage="1" showErrorMessage="1" sqref="D21:D22 D10:D14 D19">
      <formula1>"-,A,B,C"</formula1>
    </dataValidation>
    <dataValidation allowBlank="1" sqref="K10:L19 K21:L22"/>
  </dataValidations>
  <pageMargins left="0.7" right="0.7" top="0.78740157499999996" bottom="0.78740157499999996" header="0.3" footer="0.3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workbookViewId="0">
      <selection activeCell="E15" sqref="E15"/>
    </sheetView>
  </sheetViews>
  <sheetFormatPr defaultRowHeight="14.5" x14ac:dyDescent="0.35"/>
  <cols>
    <col min="1" max="1" width="7.453125" customWidth="1"/>
    <col min="2" max="2" width="46.453125" customWidth="1"/>
    <col min="3" max="3" width="24.54296875" customWidth="1"/>
    <col min="7" max="7" width="12.453125" customWidth="1"/>
    <col min="8" max="8" width="19.6328125" customWidth="1"/>
  </cols>
  <sheetData>
    <row r="1" spans="1:9" ht="35.15" customHeight="1" x14ac:dyDescent="0.35">
      <c r="A1" s="113" t="s">
        <v>86</v>
      </c>
      <c r="B1" s="114"/>
      <c r="C1" s="114"/>
      <c r="D1" s="114"/>
      <c r="E1" s="114"/>
      <c r="F1" s="67"/>
      <c r="G1" s="67"/>
      <c r="H1" s="67"/>
      <c r="I1" s="68"/>
    </row>
    <row r="2" spans="1:9" ht="18.5" x14ac:dyDescent="0.35">
      <c r="A2" s="55" t="s">
        <v>83</v>
      </c>
      <c r="B2" s="58"/>
      <c r="C2" s="58"/>
      <c r="D2" s="58"/>
      <c r="E2" s="58"/>
      <c r="F2" s="47"/>
      <c r="G2" s="47"/>
      <c r="H2" s="47"/>
      <c r="I2" s="48"/>
    </row>
    <row r="3" spans="1:9" ht="18.5" x14ac:dyDescent="0.35">
      <c r="A3" s="59"/>
      <c r="B3" s="58"/>
      <c r="C3" s="58"/>
      <c r="D3" s="58"/>
      <c r="E3" s="58"/>
      <c r="F3" s="47"/>
      <c r="G3" s="47"/>
      <c r="H3" s="47"/>
      <c r="I3" s="48"/>
    </row>
    <row r="4" spans="1:9" ht="18.5" x14ac:dyDescent="0.35">
      <c r="A4" s="25" t="s">
        <v>70</v>
      </c>
      <c r="B4" s="25" t="s">
        <v>63</v>
      </c>
      <c r="C4" s="25" t="s">
        <v>64</v>
      </c>
      <c r="D4" s="58"/>
      <c r="E4" s="58"/>
      <c r="F4" s="47"/>
      <c r="G4" s="47"/>
      <c r="H4" s="47"/>
      <c r="I4" s="48"/>
    </row>
    <row r="5" spans="1:9" x14ac:dyDescent="0.35">
      <c r="A5" s="2">
        <v>1</v>
      </c>
      <c r="B5" s="29" t="s">
        <v>39</v>
      </c>
      <c r="C5" s="99"/>
      <c r="D5" s="47"/>
      <c r="E5" s="47"/>
      <c r="F5" s="47"/>
      <c r="G5" s="47"/>
      <c r="H5" s="47"/>
      <c r="I5" s="48"/>
    </row>
    <row r="6" spans="1:9" ht="29" x14ac:dyDescent="0.35">
      <c r="A6" s="2">
        <v>2</v>
      </c>
      <c r="B6" s="29" t="s">
        <v>85</v>
      </c>
      <c r="C6" s="99"/>
      <c r="D6" s="47"/>
      <c r="E6" s="47"/>
      <c r="F6" s="47"/>
      <c r="G6" s="47"/>
      <c r="H6" s="47"/>
      <c r="I6" s="48"/>
    </row>
    <row r="7" spans="1:9" ht="29" x14ac:dyDescent="0.35">
      <c r="A7" s="2">
        <v>3</v>
      </c>
      <c r="B7" s="29" t="s">
        <v>20</v>
      </c>
      <c r="C7" s="99"/>
      <c r="D7" s="47"/>
      <c r="E7" s="47"/>
      <c r="F7" s="47"/>
      <c r="G7" s="47"/>
      <c r="H7" s="47"/>
      <c r="I7" s="48"/>
    </row>
    <row r="8" spans="1:9" x14ac:dyDescent="0.35">
      <c r="A8" s="2">
        <v>4</v>
      </c>
      <c r="B8" s="29" t="s">
        <v>40</v>
      </c>
      <c r="C8" s="99"/>
      <c r="D8" s="47"/>
      <c r="E8" s="47"/>
      <c r="F8" s="47"/>
      <c r="G8" s="47"/>
      <c r="H8" s="47"/>
      <c r="I8" s="48"/>
    </row>
    <row r="9" spans="1:9" x14ac:dyDescent="0.35">
      <c r="A9" s="2">
        <v>5</v>
      </c>
      <c r="B9" s="29" t="s">
        <v>41</v>
      </c>
      <c r="C9" s="99"/>
      <c r="D9" s="47"/>
      <c r="E9" s="47"/>
      <c r="F9" s="47"/>
      <c r="G9" s="47"/>
      <c r="H9" s="47"/>
      <c r="I9" s="48"/>
    </row>
    <row r="10" spans="1:9" x14ac:dyDescent="0.35">
      <c r="A10" s="2">
        <v>6</v>
      </c>
      <c r="B10" s="29" t="s">
        <v>42</v>
      </c>
      <c r="C10" s="99"/>
      <c r="D10" s="47"/>
      <c r="E10" s="47"/>
      <c r="F10" s="47"/>
      <c r="G10" s="47"/>
      <c r="H10" s="47"/>
      <c r="I10" s="48"/>
    </row>
    <row r="11" spans="1:9" x14ac:dyDescent="0.35">
      <c r="A11" s="2">
        <v>7</v>
      </c>
      <c r="B11" s="29" t="s">
        <v>23</v>
      </c>
      <c r="C11" s="99"/>
      <c r="D11" s="47"/>
      <c r="E11" s="47"/>
      <c r="F11" s="47"/>
      <c r="G11" s="47"/>
      <c r="H11" s="47"/>
      <c r="I11" s="48"/>
    </row>
    <row r="12" spans="1:9" x14ac:dyDescent="0.35">
      <c r="A12" s="2">
        <v>8</v>
      </c>
      <c r="B12" s="29" t="s">
        <v>21</v>
      </c>
      <c r="C12" s="99"/>
      <c r="D12" s="47"/>
      <c r="E12" s="47"/>
      <c r="F12" s="47"/>
      <c r="G12" s="47"/>
      <c r="H12" s="47"/>
      <c r="I12" s="48"/>
    </row>
    <row r="13" spans="1:9" x14ac:dyDescent="0.35">
      <c r="A13" s="2">
        <v>9</v>
      </c>
      <c r="B13" s="29" t="s">
        <v>43</v>
      </c>
      <c r="C13" s="99"/>
      <c r="D13" s="47"/>
      <c r="E13" s="47"/>
      <c r="F13" s="47"/>
      <c r="G13" s="47"/>
      <c r="H13" s="47"/>
      <c r="I13" s="48"/>
    </row>
    <row r="14" spans="1:9" x14ac:dyDescent="0.35">
      <c r="A14" s="2">
        <v>10</v>
      </c>
      <c r="B14" s="29" t="s">
        <v>87</v>
      </c>
      <c r="C14" s="99"/>
      <c r="D14" s="47"/>
      <c r="E14" s="47"/>
      <c r="F14" s="47"/>
      <c r="G14" s="47"/>
      <c r="H14" s="47"/>
      <c r="I14" s="48"/>
    </row>
    <row r="15" spans="1:9" ht="29" x14ac:dyDescent="0.35">
      <c r="A15" s="2">
        <v>11</v>
      </c>
      <c r="B15" s="29" t="s">
        <v>44</v>
      </c>
      <c r="C15" s="99"/>
      <c r="D15" s="47"/>
      <c r="E15" s="47"/>
      <c r="F15" s="47"/>
      <c r="G15" s="47"/>
      <c r="H15" s="47"/>
      <c r="I15" s="48"/>
    </row>
    <row r="16" spans="1:9" x14ac:dyDescent="0.35">
      <c r="A16" s="2">
        <v>12</v>
      </c>
      <c r="B16" s="29" t="s">
        <v>88</v>
      </c>
      <c r="C16" s="99"/>
      <c r="D16" s="47"/>
      <c r="E16" s="47"/>
      <c r="F16" s="47"/>
      <c r="G16" s="47"/>
      <c r="H16" s="47"/>
      <c r="I16" s="48"/>
    </row>
    <row r="17" spans="1:9" ht="29" x14ac:dyDescent="0.35">
      <c r="A17" s="2">
        <v>13</v>
      </c>
      <c r="B17" s="29" t="s">
        <v>22</v>
      </c>
      <c r="C17" s="99"/>
      <c r="D17" s="47"/>
      <c r="E17" s="47"/>
      <c r="F17" s="47"/>
      <c r="G17" s="47"/>
      <c r="H17" s="47"/>
      <c r="I17" s="48"/>
    </row>
    <row r="18" spans="1:9" ht="29" x14ac:dyDescent="0.35">
      <c r="A18" s="2">
        <v>14</v>
      </c>
      <c r="B18" s="29" t="s">
        <v>102</v>
      </c>
      <c r="C18" s="99"/>
      <c r="D18" s="47"/>
      <c r="E18" s="47"/>
      <c r="F18" s="47"/>
      <c r="G18" s="47"/>
      <c r="H18" s="47"/>
      <c r="I18" s="48"/>
    </row>
    <row r="19" spans="1:9" x14ac:dyDescent="0.35">
      <c r="A19" s="2">
        <v>15</v>
      </c>
      <c r="B19" s="30" t="s">
        <v>45</v>
      </c>
      <c r="C19" s="99"/>
      <c r="D19" s="47"/>
      <c r="E19" s="47"/>
      <c r="F19" s="47"/>
      <c r="G19" s="47"/>
      <c r="H19" s="47"/>
      <c r="I19" s="48"/>
    </row>
    <row r="20" spans="1:9" x14ac:dyDescent="0.35">
      <c r="A20" s="2">
        <v>16</v>
      </c>
      <c r="B20" s="27" t="s">
        <v>46</v>
      </c>
      <c r="C20" s="99"/>
      <c r="D20" s="47"/>
      <c r="E20" s="47"/>
      <c r="F20" s="47"/>
      <c r="G20" s="47"/>
      <c r="H20" s="47"/>
      <c r="I20" s="48"/>
    </row>
    <row r="21" spans="1:9" x14ac:dyDescent="0.35">
      <c r="A21" s="2">
        <v>17</v>
      </c>
      <c r="B21" s="99"/>
      <c r="C21" s="99"/>
      <c r="D21" s="47"/>
      <c r="E21" s="47"/>
      <c r="F21" s="47"/>
      <c r="G21" s="47"/>
      <c r="H21" s="47"/>
      <c r="I21" s="48"/>
    </row>
    <row r="22" spans="1:9" x14ac:dyDescent="0.35">
      <c r="A22" s="2">
        <v>18</v>
      </c>
      <c r="B22" s="99"/>
      <c r="C22" s="99"/>
      <c r="D22" s="47"/>
      <c r="E22" s="47"/>
      <c r="F22" s="47"/>
      <c r="G22" s="47"/>
      <c r="H22" s="47"/>
      <c r="I22" s="48"/>
    </row>
    <row r="23" spans="1:9" x14ac:dyDescent="0.35">
      <c r="A23" s="2">
        <v>19</v>
      </c>
      <c r="B23" s="99"/>
      <c r="C23" s="99"/>
      <c r="D23" s="47"/>
      <c r="E23" s="47"/>
      <c r="F23" s="47"/>
      <c r="G23" s="47"/>
      <c r="H23" s="47"/>
      <c r="I23" s="48"/>
    </row>
    <row r="24" spans="1:9" x14ac:dyDescent="0.35">
      <c r="A24" s="2">
        <v>20</v>
      </c>
      <c r="B24" s="99"/>
      <c r="C24" s="99"/>
      <c r="D24" s="47"/>
      <c r="E24" s="47"/>
      <c r="F24" s="47"/>
      <c r="G24" s="47"/>
      <c r="H24" s="47"/>
      <c r="I24" s="48"/>
    </row>
    <row r="25" spans="1:9" x14ac:dyDescent="0.35">
      <c r="A25" s="2">
        <v>21</v>
      </c>
      <c r="B25" s="99"/>
      <c r="C25" s="99"/>
      <c r="D25" s="47"/>
      <c r="E25" s="47"/>
      <c r="F25" s="47"/>
      <c r="G25" s="47"/>
      <c r="H25" s="47"/>
      <c r="I25" s="48"/>
    </row>
    <row r="26" spans="1:9" ht="15" thickBot="1" x14ac:dyDescent="0.4">
      <c r="A26" s="31">
        <v>22</v>
      </c>
      <c r="B26" s="103"/>
      <c r="C26" s="103"/>
      <c r="D26" s="47"/>
      <c r="E26" s="47"/>
      <c r="F26" s="47"/>
      <c r="G26" s="47"/>
      <c r="H26" s="47"/>
      <c r="I26" s="48"/>
    </row>
    <row r="27" spans="1:9" ht="15" thickBot="1" x14ac:dyDescent="0.4">
      <c r="A27" s="37"/>
      <c r="B27" s="37" t="s">
        <v>24</v>
      </c>
      <c r="C27" s="35">
        <f>SUM(C5:C26)</f>
        <v>0</v>
      </c>
      <c r="D27" s="47"/>
      <c r="E27" s="47"/>
      <c r="F27" s="47"/>
      <c r="G27" s="47"/>
      <c r="H27" s="47"/>
      <c r="I27" s="48"/>
    </row>
    <row r="28" spans="1:9" x14ac:dyDescent="0.35">
      <c r="A28" s="74"/>
      <c r="B28" s="95"/>
      <c r="C28" s="95"/>
      <c r="D28" s="47"/>
      <c r="E28" s="47"/>
      <c r="F28" s="47"/>
      <c r="G28" s="47"/>
      <c r="H28" s="47"/>
      <c r="I28" s="48"/>
    </row>
    <row r="29" spans="1:9" x14ac:dyDescent="0.35">
      <c r="A29" s="75"/>
      <c r="B29" s="76"/>
      <c r="C29" s="95"/>
      <c r="D29" s="47"/>
      <c r="E29" s="47"/>
      <c r="F29" s="47"/>
      <c r="G29" s="47"/>
      <c r="H29" s="47"/>
      <c r="I29" s="48"/>
    </row>
    <row r="30" spans="1:9" x14ac:dyDescent="0.35">
      <c r="A30" s="77" t="s">
        <v>103</v>
      </c>
      <c r="B30" s="47"/>
      <c r="C30" s="47"/>
      <c r="D30" s="47"/>
      <c r="E30" s="47"/>
      <c r="F30" s="47"/>
      <c r="G30" s="47"/>
      <c r="H30" s="47"/>
      <c r="I30" s="48"/>
    </row>
    <row r="31" spans="1:9" x14ac:dyDescent="0.35">
      <c r="A31" s="77" t="s">
        <v>84</v>
      </c>
      <c r="B31" s="47"/>
      <c r="C31" s="47"/>
      <c r="D31" s="47"/>
      <c r="E31" s="47"/>
      <c r="F31" s="47"/>
      <c r="G31" s="47"/>
      <c r="H31" s="47"/>
      <c r="I31" s="48"/>
    </row>
    <row r="32" spans="1:9" x14ac:dyDescent="0.35">
      <c r="A32" s="77"/>
      <c r="B32" s="47"/>
      <c r="C32" s="47"/>
      <c r="D32" s="47"/>
      <c r="E32" s="47"/>
      <c r="F32" s="47"/>
      <c r="G32" s="47"/>
      <c r="H32" s="47"/>
      <c r="I32" s="48"/>
    </row>
    <row r="33" spans="1:9" x14ac:dyDescent="0.35">
      <c r="A33" s="49"/>
      <c r="B33" s="47"/>
      <c r="C33" s="47"/>
      <c r="D33" s="47"/>
      <c r="E33" s="47"/>
      <c r="F33" s="47"/>
      <c r="G33" s="47"/>
      <c r="H33" s="47"/>
      <c r="I33" s="48"/>
    </row>
    <row r="34" spans="1:9" x14ac:dyDescent="0.35">
      <c r="A34" s="49"/>
      <c r="B34" s="47"/>
      <c r="C34" s="47"/>
      <c r="D34" s="47"/>
      <c r="E34" s="47"/>
      <c r="F34" s="47"/>
      <c r="G34" s="47"/>
      <c r="H34" s="47"/>
      <c r="I34" s="48"/>
    </row>
    <row r="35" spans="1:9" x14ac:dyDescent="0.35">
      <c r="A35" s="49" t="s">
        <v>55</v>
      </c>
      <c r="B35" s="47"/>
      <c r="C35" s="47"/>
      <c r="D35" s="47"/>
      <c r="E35" s="47"/>
      <c r="F35" s="47"/>
      <c r="G35" s="115"/>
      <c r="H35" s="115"/>
      <c r="I35" s="48"/>
    </row>
    <row r="36" spans="1:9" x14ac:dyDescent="0.35">
      <c r="A36" s="49"/>
      <c r="B36" s="47"/>
      <c r="C36" s="47"/>
      <c r="D36" s="47"/>
      <c r="E36" s="47"/>
      <c r="F36" s="47"/>
      <c r="G36" s="111" t="s">
        <v>56</v>
      </c>
      <c r="H36" s="111"/>
      <c r="I36" s="48"/>
    </row>
    <row r="37" spans="1:9" x14ac:dyDescent="0.35">
      <c r="A37" s="49"/>
      <c r="B37" s="47"/>
      <c r="C37" s="47"/>
      <c r="D37" s="47"/>
      <c r="E37" s="47"/>
      <c r="F37" s="47"/>
      <c r="G37" s="112" t="s">
        <v>57</v>
      </c>
      <c r="H37" s="112"/>
      <c r="I37" s="48"/>
    </row>
    <row r="38" spans="1:9" x14ac:dyDescent="0.35">
      <c r="A38" s="50"/>
      <c r="B38" s="51"/>
      <c r="C38" s="51"/>
      <c r="D38" s="51"/>
      <c r="E38" s="51"/>
      <c r="F38" s="51"/>
      <c r="G38" s="57"/>
      <c r="H38" s="57"/>
      <c r="I38" s="52"/>
    </row>
  </sheetData>
  <sheetProtection algorithmName="SHA-512" hashValue="1eqd1qgVDTrNyCnw/WOkqEamY3QmpC3hzWXuHt2R+T5YDcPwgy1H5qQSHav8jAeDdtc8ns6TuNyWxyVctXQBQQ==" saltValue="QLiBHbuOy+/pZ+i6zY4omg==" spinCount="100000" sheet="1" objects="1" scenarios="1"/>
  <mergeCells count="4">
    <mergeCell ref="A1:E1"/>
    <mergeCell ref="G35:H35"/>
    <mergeCell ref="G36:H36"/>
    <mergeCell ref="G37:H37"/>
  </mergeCells>
  <pageMargins left="0.70866141732283472" right="0.70866141732283472" top="0.78740157480314965" bottom="0.78740157480314965" header="0.31496062992125984" footer="0.31496062992125984"/>
  <pageSetup paperSize="9" scale="8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opLeftCell="A4" zoomScaleNormal="100" workbookViewId="0">
      <selection activeCell="D16" sqref="D16"/>
    </sheetView>
  </sheetViews>
  <sheetFormatPr defaultRowHeight="14.5" x14ac:dyDescent="0.35"/>
  <cols>
    <col min="1" max="1" width="5.54296875" customWidth="1"/>
    <col min="2" max="2" width="34.453125" customWidth="1"/>
    <col min="3" max="3" width="24.6328125" customWidth="1"/>
    <col min="6" max="6" width="9.36328125" customWidth="1"/>
    <col min="8" max="8" width="20.6328125" customWidth="1"/>
  </cols>
  <sheetData>
    <row r="1" spans="1:9" ht="35.15" customHeight="1" x14ac:dyDescent="0.35">
      <c r="A1" s="66" t="s">
        <v>54</v>
      </c>
      <c r="B1" s="69"/>
      <c r="C1" s="69"/>
      <c r="D1" s="67"/>
      <c r="E1" s="67"/>
      <c r="F1" s="67"/>
      <c r="G1" s="67"/>
      <c r="H1" s="67"/>
      <c r="I1" s="68"/>
    </row>
    <row r="2" spans="1:9" ht="18.5" x14ac:dyDescent="0.35">
      <c r="A2" s="55" t="s">
        <v>97</v>
      </c>
      <c r="B2" s="58"/>
      <c r="C2" s="58"/>
      <c r="D2" s="47"/>
      <c r="E2" s="47"/>
      <c r="F2" s="47"/>
      <c r="G2" s="47"/>
      <c r="H2" s="47"/>
      <c r="I2" s="48"/>
    </row>
    <row r="3" spans="1:9" x14ac:dyDescent="0.35">
      <c r="A3" s="49"/>
      <c r="B3" s="47"/>
      <c r="C3" s="47"/>
      <c r="D3" s="47"/>
      <c r="E3" s="47"/>
      <c r="F3" s="47"/>
      <c r="G3" s="47"/>
      <c r="H3" s="47"/>
      <c r="I3" s="48"/>
    </row>
    <row r="4" spans="1:9" x14ac:dyDescent="0.35">
      <c r="A4" s="49"/>
      <c r="B4" s="70" t="s">
        <v>51</v>
      </c>
      <c r="C4" s="70" t="s">
        <v>2</v>
      </c>
      <c r="D4" s="47"/>
      <c r="E4" s="47"/>
      <c r="F4" s="47"/>
      <c r="G4" s="47"/>
      <c r="H4" s="47"/>
      <c r="I4" s="48"/>
    </row>
    <row r="5" spans="1:9" x14ac:dyDescent="0.35">
      <c r="A5" s="49"/>
      <c r="B5" s="71">
        <v>3.5</v>
      </c>
      <c r="C5" s="71">
        <f>IF(B5=3.5,'Objem akumulace'!B7,IF(B5=4,'Objem akumulace'!B7,"-"))</f>
        <v>0</v>
      </c>
      <c r="D5" s="47"/>
      <c r="E5" s="47"/>
      <c r="F5" s="47"/>
      <c r="G5" s="47"/>
      <c r="H5" s="47"/>
      <c r="I5" s="48"/>
    </row>
    <row r="6" spans="1:9" x14ac:dyDescent="0.35">
      <c r="A6" s="49"/>
      <c r="B6" s="47"/>
      <c r="C6" s="47"/>
      <c r="D6" s="47"/>
      <c r="E6" s="47"/>
      <c r="F6" s="47"/>
      <c r="G6" s="47"/>
      <c r="H6" s="47"/>
      <c r="I6" s="48"/>
    </row>
    <row r="7" spans="1:9" ht="16.5" x14ac:dyDescent="0.35">
      <c r="A7" s="25" t="s">
        <v>70</v>
      </c>
      <c r="B7" s="25" t="s">
        <v>67</v>
      </c>
      <c r="C7" s="25" t="s">
        <v>68</v>
      </c>
      <c r="D7" s="47"/>
      <c r="E7" s="47"/>
      <c r="F7" s="47"/>
      <c r="G7" s="47"/>
      <c r="H7" s="47"/>
      <c r="I7" s="48"/>
    </row>
    <row r="8" spans="1:9" x14ac:dyDescent="0.35">
      <c r="A8" s="2">
        <v>1</v>
      </c>
      <c r="B8" s="27" t="s">
        <v>9</v>
      </c>
      <c r="C8" s="99"/>
      <c r="D8" s="47"/>
      <c r="E8" s="47"/>
      <c r="F8" s="47"/>
      <c r="G8" s="47"/>
      <c r="H8" s="47"/>
      <c r="I8" s="48"/>
    </row>
    <row r="9" spans="1:9" x14ac:dyDescent="0.35">
      <c r="A9" s="2">
        <v>2</v>
      </c>
      <c r="B9" s="27" t="s">
        <v>10</v>
      </c>
      <c r="C9" s="99"/>
      <c r="D9" s="47"/>
      <c r="E9" s="47"/>
      <c r="F9" s="47"/>
      <c r="G9" s="47"/>
      <c r="H9" s="47"/>
      <c r="I9" s="48"/>
    </row>
    <row r="10" spans="1:9" x14ac:dyDescent="0.35">
      <c r="A10" s="2">
        <v>3</v>
      </c>
      <c r="B10" s="27" t="s">
        <v>11</v>
      </c>
      <c r="C10" s="99"/>
      <c r="D10" s="47"/>
      <c r="E10" s="47"/>
      <c r="F10" s="47"/>
      <c r="G10" s="47"/>
      <c r="H10" s="47"/>
      <c r="I10" s="48"/>
    </row>
    <row r="11" spans="1:9" x14ac:dyDescent="0.35">
      <c r="A11" s="2">
        <v>4</v>
      </c>
      <c r="B11" s="27" t="s">
        <v>98</v>
      </c>
      <c r="C11" s="99"/>
      <c r="D11" s="47"/>
      <c r="E11" s="47"/>
      <c r="F11" s="47"/>
      <c r="G11" s="47"/>
      <c r="H11" s="47"/>
      <c r="I11" s="48"/>
    </row>
    <row r="12" spans="1:9" x14ac:dyDescent="0.35">
      <c r="A12" s="2">
        <v>5</v>
      </c>
      <c r="B12" s="27" t="s">
        <v>0</v>
      </c>
      <c r="C12" s="99"/>
      <c r="D12" s="47"/>
      <c r="E12" s="47"/>
      <c r="F12" s="47"/>
      <c r="G12" s="47"/>
      <c r="H12" s="47"/>
      <c r="I12" s="48"/>
    </row>
    <row r="13" spans="1:9" x14ac:dyDescent="0.35">
      <c r="A13" s="2">
        <v>6</v>
      </c>
      <c r="B13" s="27" t="s">
        <v>12</v>
      </c>
      <c r="C13" s="99"/>
      <c r="D13" s="47"/>
      <c r="E13" s="47"/>
      <c r="F13" s="47"/>
      <c r="G13" s="47"/>
      <c r="H13" s="47"/>
      <c r="I13" s="48"/>
    </row>
    <row r="14" spans="1:9" x14ac:dyDescent="0.35">
      <c r="A14" s="2">
        <v>7</v>
      </c>
      <c r="B14" s="27" t="s">
        <v>106</v>
      </c>
      <c r="C14" s="99"/>
      <c r="D14" s="47"/>
      <c r="E14" s="47"/>
      <c r="F14" s="47"/>
      <c r="G14" s="47"/>
      <c r="H14" s="47"/>
      <c r="I14" s="48"/>
    </row>
    <row r="15" spans="1:9" x14ac:dyDescent="0.35">
      <c r="A15" s="2">
        <v>8</v>
      </c>
      <c r="B15" s="99"/>
      <c r="C15" s="99"/>
      <c r="D15" s="47"/>
      <c r="E15" s="47"/>
      <c r="F15" s="47"/>
      <c r="G15" s="47"/>
      <c r="H15" s="47"/>
      <c r="I15" s="48"/>
    </row>
    <row r="16" spans="1:9" x14ac:dyDescent="0.35">
      <c r="A16" s="2">
        <v>9</v>
      </c>
      <c r="B16" s="99"/>
      <c r="C16" s="99"/>
      <c r="D16" s="47"/>
      <c r="E16" s="47"/>
      <c r="F16" s="47"/>
      <c r="G16" s="47"/>
      <c r="H16" s="47"/>
      <c r="I16" s="48"/>
    </row>
    <row r="17" spans="1:9" x14ac:dyDescent="0.35">
      <c r="A17" s="2">
        <v>10</v>
      </c>
      <c r="B17" s="99"/>
      <c r="C17" s="99"/>
      <c r="D17" s="47"/>
      <c r="E17" s="47"/>
      <c r="F17" s="47"/>
      <c r="G17" s="47"/>
      <c r="H17" s="47"/>
      <c r="I17" s="48"/>
    </row>
    <row r="18" spans="1:9" ht="15" thickBot="1" x14ac:dyDescent="0.4">
      <c r="A18" s="2">
        <v>11</v>
      </c>
      <c r="B18" s="103"/>
      <c r="C18" s="103"/>
      <c r="D18" s="47"/>
      <c r="E18" s="47"/>
      <c r="F18" s="47"/>
      <c r="G18" s="47"/>
      <c r="H18" s="47"/>
      <c r="I18" s="48"/>
    </row>
    <row r="19" spans="1:9" ht="15" thickBot="1" x14ac:dyDescent="0.4">
      <c r="A19" s="43"/>
      <c r="B19" s="34" t="s">
        <v>8</v>
      </c>
      <c r="C19" s="35">
        <f>SUM(C8:C18)</f>
        <v>0</v>
      </c>
      <c r="D19" s="47"/>
      <c r="E19" s="47"/>
      <c r="F19" s="47"/>
      <c r="G19" s="47"/>
      <c r="H19" s="47"/>
      <c r="I19" s="48"/>
    </row>
    <row r="20" spans="1:9" x14ac:dyDescent="0.35">
      <c r="A20" s="49"/>
      <c r="B20" s="47"/>
      <c r="C20" s="47"/>
      <c r="D20" s="47"/>
      <c r="E20" s="47"/>
      <c r="F20" s="47"/>
      <c r="G20" s="47"/>
      <c r="H20" s="47"/>
      <c r="I20" s="48"/>
    </row>
    <row r="21" spans="1:9" x14ac:dyDescent="0.35">
      <c r="A21" s="50"/>
      <c r="B21" s="51"/>
      <c r="C21" s="47"/>
      <c r="D21" s="47"/>
      <c r="E21" s="47"/>
      <c r="F21" s="47"/>
      <c r="G21" s="47"/>
      <c r="H21" s="47"/>
      <c r="I21" s="48"/>
    </row>
    <row r="22" spans="1:9" x14ac:dyDescent="0.35">
      <c r="A22" s="77" t="s">
        <v>105</v>
      </c>
      <c r="B22" s="47"/>
      <c r="C22" s="47"/>
      <c r="D22" s="47"/>
      <c r="E22" s="47"/>
      <c r="F22" s="47"/>
      <c r="G22" s="47"/>
      <c r="H22" s="47"/>
      <c r="I22" s="48"/>
    </row>
    <row r="23" spans="1:9" x14ac:dyDescent="0.35">
      <c r="A23" s="77" t="s">
        <v>96</v>
      </c>
      <c r="B23" s="47"/>
      <c r="C23" s="47"/>
      <c r="D23" s="47"/>
      <c r="E23" s="47"/>
      <c r="F23" s="47"/>
      <c r="G23" s="47"/>
      <c r="H23" s="47"/>
      <c r="I23" s="48"/>
    </row>
    <row r="24" spans="1:9" x14ac:dyDescent="0.35">
      <c r="A24" s="49"/>
      <c r="B24" s="47"/>
      <c r="C24" s="47"/>
      <c r="D24" s="47"/>
      <c r="E24" s="47"/>
      <c r="F24" s="47"/>
      <c r="G24" s="47"/>
      <c r="H24" s="47"/>
      <c r="I24" s="48"/>
    </row>
    <row r="25" spans="1:9" x14ac:dyDescent="0.35">
      <c r="A25" s="49"/>
      <c r="B25" s="47"/>
      <c r="C25" s="47"/>
      <c r="D25" s="47"/>
      <c r="E25" s="47"/>
      <c r="F25" s="47"/>
      <c r="G25" s="47"/>
      <c r="H25" s="47"/>
      <c r="I25" s="48"/>
    </row>
    <row r="26" spans="1:9" x14ac:dyDescent="0.35">
      <c r="A26" s="49"/>
      <c r="B26" s="47"/>
      <c r="C26" s="47"/>
      <c r="D26" s="47"/>
      <c r="E26" s="47"/>
      <c r="F26" s="47"/>
      <c r="G26" s="47"/>
      <c r="H26" s="47"/>
      <c r="I26" s="48"/>
    </row>
    <row r="27" spans="1:9" x14ac:dyDescent="0.35">
      <c r="A27" s="49" t="s">
        <v>55</v>
      </c>
      <c r="B27" s="47"/>
      <c r="C27" s="47"/>
      <c r="D27" s="47"/>
      <c r="E27" s="47"/>
      <c r="F27" s="47"/>
      <c r="G27" s="115"/>
      <c r="H27" s="115"/>
      <c r="I27" s="48"/>
    </row>
    <row r="28" spans="1:9" x14ac:dyDescent="0.35">
      <c r="A28" s="49"/>
      <c r="B28" s="47"/>
      <c r="C28" s="47"/>
      <c r="D28" s="47"/>
      <c r="E28" s="47"/>
      <c r="F28" s="47"/>
      <c r="G28" s="111" t="s">
        <v>56</v>
      </c>
      <c r="H28" s="111"/>
      <c r="I28" s="48"/>
    </row>
    <row r="29" spans="1:9" x14ac:dyDescent="0.35">
      <c r="A29" s="49"/>
      <c r="B29" s="47"/>
      <c r="C29" s="47"/>
      <c r="D29" s="47"/>
      <c r="E29" s="47"/>
      <c r="F29" s="47"/>
      <c r="G29" s="112" t="s">
        <v>57</v>
      </c>
      <c r="H29" s="112"/>
      <c r="I29" s="48"/>
    </row>
    <row r="30" spans="1:9" x14ac:dyDescent="0.35">
      <c r="A30" s="50"/>
      <c r="B30" s="51"/>
      <c r="C30" s="51"/>
      <c r="D30" s="51"/>
      <c r="E30" s="51"/>
      <c r="F30" s="51"/>
      <c r="G30" s="51"/>
      <c r="H30" s="51"/>
      <c r="I30" s="52"/>
    </row>
  </sheetData>
  <sheetProtection algorithmName="SHA-512" hashValue="ZtvdjWYYXQLAA0ge6oPZ5fKLUCAW1KaJ4Mh3TvXAqH6JqbIB+LJfT/5c4dAdMg5oS0mUjSjyst/u18KNJpYZJQ==" saltValue="eYV7i51yCtvctkMl7njhZw==" spinCount="100000" sheet="1" objects="1" scenarios="1"/>
  <mergeCells count="3">
    <mergeCell ref="G27:H27"/>
    <mergeCell ref="G28:H28"/>
    <mergeCell ref="G29:H29"/>
  </mergeCells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topLeftCell="A7" zoomScaleNormal="100" workbookViewId="0">
      <selection activeCell="F30" sqref="F30"/>
    </sheetView>
  </sheetViews>
  <sheetFormatPr defaultRowHeight="14.5" x14ac:dyDescent="0.35"/>
  <cols>
    <col min="2" max="2" width="12.453125" customWidth="1"/>
    <col min="3" max="3" width="17.6328125" customWidth="1"/>
    <col min="4" max="4" width="13.90625" customWidth="1"/>
    <col min="5" max="5" width="20.54296875" customWidth="1"/>
    <col min="6" max="6" width="21.6328125" customWidth="1"/>
    <col min="7" max="7" width="22.08984375" customWidth="1"/>
    <col min="8" max="8" width="16.08984375" customWidth="1"/>
  </cols>
  <sheetData>
    <row r="1" spans="1:18" ht="35.15" customHeight="1" x14ac:dyDescent="0.35">
      <c r="A1" s="113" t="s">
        <v>49</v>
      </c>
      <c r="B1" s="114"/>
      <c r="C1" s="114"/>
      <c r="D1" s="114"/>
      <c r="E1" s="114"/>
      <c r="F1" s="67"/>
      <c r="G1" s="67"/>
      <c r="H1" s="67"/>
      <c r="I1" s="68"/>
    </row>
    <row r="2" spans="1:18" ht="16.5" x14ac:dyDescent="0.45">
      <c r="A2" s="55" t="s">
        <v>114</v>
      </c>
      <c r="B2" s="47"/>
      <c r="C2" s="47"/>
      <c r="D2" s="47"/>
      <c r="E2" s="47"/>
      <c r="F2" s="47"/>
      <c r="G2" s="47"/>
      <c r="H2" s="47"/>
      <c r="I2" s="48"/>
    </row>
    <row r="3" spans="1:18" ht="16.5" customHeight="1" x14ac:dyDescent="0.45">
      <c r="A3" s="55" t="s">
        <v>115</v>
      </c>
      <c r="B3" s="47"/>
      <c r="C3" s="47"/>
      <c r="D3" s="47"/>
      <c r="E3" s="47"/>
      <c r="F3" s="47"/>
      <c r="G3" s="47"/>
      <c r="H3" s="47"/>
      <c r="I3" s="48"/>
    </row>
    <row r="4" spans="1:18" ht="16.5" customHeight="1" thickBot="1" x14ac:dyDescent="0.4">
      <c r="A4" s="55"/>
      <c r="B4" s="47"/>
      <c r="C4" s="47"/>
      <c r="D4" s="47"/>
      <c r="E4" s="47"/>
      <c r="F4" s="47"/>
      <c r="G4" s="47"/>
      <c r="H4" s="47"/>
      <c r="I4" s="48"/>
    </row>
    <row r="5" spans="1:18" ht="45.75" customHeight="1" x14ac:dyDescent="0.35">
      <c r="A5" s="24" t="s">
        <v>1</v>
      </c>
      <c r="B5" s="26" t="s">
        <v>58</v>
      </c>
      <c r="C5" s="26" t="s">
        <v>73</v>
      </c>
      <c r="D5" s="32" t="s">
        <v>26</v>
      </c>
      <c r="E5" s="33" t="s">
        <v>27</v>
      </c>
      <c r="F5" s="39" t="s">
        <v>99</v>
      </c>
      <c r="G5" s="32" t="s">
        <v>3</v>
      </c>
      <c r="H5" s="33" t="s">
        <v>4</v>
      </c>
      <c r="I5" s="53"/>
      <c r="J5" s="7"/>
      <c r="K5" s="7"/>
      <c r="L5" s="7"/>
      <c r="M5" s="6"/>
      <c r="N5" s="6"/>
      <c r="O5" s="7"/>
      <c r="P5" s="6"/>
      <c r="Q5" s="7"/>
      <c r="R5" s="7"/>
    </row>
    <row r="6" spans="1:18" x14ac:dyDescent="0.35">
      <c r="A6" s="3">
        <v>3</v>
      </c>
      <c r="B6" s="96"/>
      <c r="C6" s="97"/>
      <c r="D6" s="38">
        <f>A6*0.075</f>
        <v>0.22499999999999998</v>
      </c>
      <c r="E6" s="40" t="str">
        <f>IF(A6*0.075&lt;=C6,"ANO","NE")</f>
        <v>NE</v>
      </c>
      <c r="F6" s="101" t="s">
        <v>5</v>
      </c>
      <c r="G6" s="81" t="str">
        <f>IF(F6="NE",C6/(A6*0.1)*24,(IF(F6="ANO",0,"-")))</f>
        <v>-</v>
      </c>
      <c r="H6" s="40" t="str">
        <f>IF(F6="-","-",IF(F6="ANO","NE",IF(F6="NE","ANO")))</f>
        <v>-</v>
      </c>
      <c r="I6" s="54"/>
      <c r="J6" s="9"/>
      <c r="K6" s="10"/>
      <c r="L6" s="11"/>
      <c r="O6" s="8"/>
      <c r="P6" s="12"/>
      <c r="Q6" s="13"/>
      <c r="R6" s="14"/>
    </row>
    <row r="7" spans="1:18" x14ac:dyDescent="0.35">
      <c r="A7" s="3">
        <v>4</v>
      </c>
      <c r="B7" s="96"/>
      <c r="C7" s="97"/>
      <c r="D7" s="38">
        <f t="shared" ref="D7:D53" si="0">A7*0.075</f>
        <v>0.3</v>
      </c>
      <c r="E7" s="40" t="str">
        <f t="shared" ref="E7:E53" si="1">IF(A7*0.075&lt;=C7,"ANO","NE")</f>
        <v>NE</v>
      </c>
      <c r="F7" s="101" t="s">
        <v>5</v>
      </c>
      <c r="G7" s="81" t="str">
        <f t="shared" ref="G7:G53" si="2">IF(F7="NE",C7/(A7*0.1)*24,(IF(F7="ANO",0,"-")))</f>
        <v>-</v>
      </c>
      <c r="H7" s="40" t="str">
        <f t="shared" ref="H7:H53" si="3">IF(F7="-","-",IF(F7="ANO","NE",IF(F7="NE","ANO")))</f>
        <v>-</v>
      </c>
      <c r="I7" s="54"/>
      <c r="J7" s="9"/>
      <c r="K7" s="10"/>
      <c r="L7" s="11"/>
      <c r="M7" s="1"/>
      <c r="O7" s="8"/>
      <c r="P7" s="12"/>
      <c r="Q7" s="13"/>
      <c r="R7" s="14"/>
    </row>
    <row r="8" spans="1:18" x14ac:dyDescent="0.35">
      <c r="A8" s="3">
        <v>5</v>
      </c>
      <c r="B8" s="96"/>
      <c r="C8" s="97"/>
      <c r="D8" s="38">
        <f t="shared" si="0"/>
        <v>0.375</v>
      </c>
      <c r="E8" s="40" t="str">
        <f t="shared" si="1"/>
        <v>NE</v>
      </c>
      <c r="F8" s="101" t="s">
        <v>5</v>
      </c>
      <c r="G8" s="81" t="str">
        <f t="shared" si="2"/>
        <v>-</v>
      </c>
      <c r="H8" s="40" t="str">
        <f t="shared" si="3"/>
        <v>-</v>
      </c>
      <c r="I8" s="54"/>
      <c r="J8" s="9"/>
      <c r="K8" s="10"/>
      <c r="L8" s="11"/>
      <c r="M8" s="1"/>
      <c r="O8" s="8"/>
      <c r="P8" s="12"/>
      <c r="Q8" s="13"/>
      <c r="R8" s="14"/>
    </row>
    <row r="9" spans="1:18" x14ac:dyDescent="0.35">
      <c r="A9" s="3">
        <v>6</v>
      </c>
      <c r="B9" s="96"/>
      <c r="C9" s="97"/>
      <c r="D9" s="38">
        <f t="shared" si="0"/>
        <v>0.44999999999999996</v>
      </c>
      <c r="E9" s="40" t="str">
        <f t="shared" si="1"/>
        <v>NE</v>
      </c>
      <c r="F9" s="101" t="s">
        <v>5</v>
      </c>
      <c r="G9" s="81" t="str">
        <f t="shared" si="2"/>
        <v>-</v>
      </c>
      <c r="H9" s="40" t="str">
        <f t="shared" si="3"/>
        <v>-</v>
      </c>
      <c r="I9" s="54"/>
      <c r="J9" s="9"/>
      <c r="K9" s="10"/>
      <c r="L9" s="11"/>
      <c r="M9" s="15"/>
      <c r="O9" s="8"/>
      <c r="P9" s="12"/>
      <c r="Q9" s="13"/>
      <c r="R9" s="14"/>
    </row>
    <row r="10" spans="1:18" x14ac:dyDescent="0.35">
      <c r="A10" s="3">
        <v>7</v>
      </c>
      <c r="B10" s="96"/>
      <c r="C10" s="97"/>
      <c r="D10" s="38">
        <f t="shared" si="0"/>
        <v>0.52500000000000002</v>
      </c>
      <c r="E10" s="40" t="str">
        <f t="shared" si="1"/>
        <v>NE</v>
      </c>
      <c r="F10" s="101" t="s">
        <v>5</v>
      </c>
      <c r="G10" s="81" t="str">
        <f t="shared" si="2"/>
        <v>-</v>
      </c>
      <c r="H10" s="40" t="str">
        <f t="shared" si="3"/>
        <v>-</v>
      </c>
      <c r="I10" s="54"/>
      <c r="J10" s="9"/>
      <c r="K10" s="10"/>
      <c r="L10" s="11"/>
      <c r="M10" s="1"/>
      <c r="O10" s="8"/>
      <c r="P10" s="12"/>
      <c r="Q10" s="13"/>
      <c r="R10" s="14"/>
    </row>
    <row r="11" spans="1:18" x14ac:dyDescent="0.35">
      <c r="A11" s="3">
        <v>8</v>
      </c>
      <c r="B11" s="96"/>
      <c r="C11" s="97"/>
      <c r="D11" s="38">
        <f t="shared" si="0"/>
        <v>0.6</v>
      </c>
      <c r="E11" s="40" t="str">
        <f t="shared" si="1"/>
        <v>NE</v>
      </c>
      <c r="F11" s="101" t="s">
        <v>5</v>
      </c>
      <c r="G11" s="81" t="str">
        <f t="shared" si="2"/>
        <v>-</v>
      </c>
      <c r="H11" s="40" t="str">
        <f t="shared" si="3"/>
        <v>-</v>
      </c>
      <c r="I11" s="54"/>
      <c r="J11" s="9"/>
      <c r="K11" s="10"/>
      <c r="L11" s="11"/>
      <c r="M11" s="1"/>
      <c r="O11" s="8"/>
      <c r="P11" s="8"/>
      <c r="Q11" s="13"/>
      <c r="R11" s="14"/>
    </row>
    <row r="12" spans="1:18" x14ac:dyDescent="0.35">
      <c r="A12" s="3">
        <v>9</v>
      </c>
      <c r="B12" s="96"/>
      <c r="C12" s="97"/>
      <c r="D12" s="38">
        <f t="shared" si="0"/>
        <v>0.67499999999999993</v>
      </c>
      <c r="E12" s="40" t="str">
        <f t="shared" si="1"/>
        <v>NE</v>
      </c>
      <c r="F12" s="101" t="s">
        <v>5</v>
      </c>
      <c r="G12" s="81" t="str">
        <f t="shared" si="2"/>
        <v>-</v>
      </c>
      <c r="H12" s="40" t="str">
        <f t="shared" si="3"/>
        <v>-</v>
      </c>
      <c r="I12" s="54"/>
      <c r="J12" s="9"/>
      <c r="K12" s="10"/>
      <c r="L12" s="11"/>
      <c r="M12" s="1"/>
      <c r="O12" s="8"/>
      <c r="P12" s="8"/>
      <c r="Q12" s="13"/>
      <c r="R12" s="14"/>
    </row>
    <row r="13" spans="1:18" x14ac:dyDescent="0.35">
      <c r="A13" s="3">
        <v>10</v>
      </c>
      <c r="B13" s="96"/>
      <c r="C13" s="97"/>
      <c r="D13" s="38">
        <f t="shared" si="0"/>
        <v>0.75</v>
      </c>
      <c r="E13" s="40" t="str">
        <f t="shared" si="1"/>
        <v>NE</v>
      </c>
      <c r="F13" s="101" t="s">
        <v>5</v>
      </c>
      <c r="G13" s="81" t="str">
        <f t="shared" si="2"/>
        <v>-</v>
      </c>
      <c r="H13" s="40" t="str">
        <f t="shared" si="3"/>
        <v>-</v>
      </c>
      <c r="I13" s="54"/>
      <c r="J13" s="9"/>
      <c r="K13" s="10"/>
      <c r="L13" s="11"/>
      <c r="O13" s="16"/>
      <c r="P13" s="8"/>
      <c r="Q13" s="13"/>
      <c r="R13" s="14"/>
    </row>
    <row r="14" spans="1:18" x14ac:dyDescent="0.35">
      <c r="A14" s="3">
        <v>11</v>
      </c>
      <c r="B14" s="96"/>
      <c r="C14" s="97"/>
      <c r="D14" s="38">
        <f t="shared" si="0"/>
        <v>0.82499999999999996</v>
      </c>
      <c r="E14" s="40" t="str">
        <f t="shared" si="1"/>
        <v>NE</v>
      </c>
      <c r="F14" s="101" t="s">
        <v>5</v>
      </c>
      <c r="G14" s="81" t="str">
        <f t="shared" si="2"/>
        <v>-</v>
      </c>
      <c r="H14" s="40" t="str">
        <f t="shared" si="3"/>
        <v>-</v>
      </c>
      <c r="I14" s="54"/>
      <c r="J14" s="9"/>
      <c r="K14" s="17"/>
      <c r="L14" s="18"/>
      <c r="M14" s="19"/>
      <c r="N14" s="20"/>
      <c r="O14" s="21"/>
      <c r="P14" s="12"/>
      <c r="Q14" s="13"/>
      <c r="R14" s="14"/>
    </row>
    <row r="15" spans="1:18" x14ac:dyDescent="0.35">
      <c r="A15" s="3">
        <v>12</v>
      </c>
      <c r="B15" s="96"/>
      <c r="C15" s="97"/>
      <c r="D15" s="38">
        <f t="shared" si="0"/>
        <v>0.89999999999999991</v>
      </c>
      <c r="E15" s="40" t="str">
        <f t="shared" si="1"/>
        <v>NE</v>
      </c>
      <c r="F15" s="101" t="s">
        <v>5</v>
      </c>
      <c r="G15" s="81" t="str">
        <f t="shared" si="2"/>
        <v>-</v>
      </c>
      <c r="H15" s="40" t="str">
        <f t="shared" si="3"/>
        <v>-</v>
      </c>
      <c r="I15" s="54"/>
      <c r="J15" s="9"/>
      <c r="K15" s="10"/>
      <c r="L15" s="11"/>
      <c r="O15" s="8"/>
      <c r="P15" s="8"/>
      <c r="Q15" s="13"/>
      <c r="R15" s="14"/>
    </row>
    <row r="16" spans="1:18" x14ac:dyDescent="0.35">
      <c r="A16" s="3">
        <v>13</v>
      </c>
      <c r="B16" s="96"/>
      <c r="C16" s="97"/>
      <c r="D16" s="38">
        <f t="shared" si="0"/>
        <v>0.97499999999999998</v>
      </c>
      <c r="E16" s="40" t="str">
        <f t="shared" si="1"/>
        <v>NE</v>
      </c>
      <c r="F16" s="101" t="s">
        <v>5</v>
      </c>
      <c r="G16" s="81" t="str">
        <f t="shared" si="2"/>
        <v>-</v>
      </c>
      <c r="H16" s="40" t="str">
        <f t="shared" si="3"/>
        <v>-</v>
      </c>
      <c r="I16" s="54"/>
      <c r="J16" s="9"/>
      <c r="K16" s="10"/>
      <c r="L16" s="11"/>
      <c r="M16" s="1"/>
      <c r="O16" s="8"/>
      <c r="P16" s="8"/>
      <c r="Q16" s="13"/>
      <c r="R16" s="14"/>
    </row>
    <row r="17" spans="1:20" x14ac:dyDescent="0.35">
      <c r="A17" s="3">
        <v>14</v>
      </c>
      <c r="B17" s="96"/>
      <c r="C17" s="97"/>
      <c r="D17" s="38">
        <f t="shared" si="0"/>
        <v>1.05</v>
      </c>
      <c r="E17" s="40" t="str">
        <f t="shared" si="1"/>
        <v>NE</v>
      </c>
      <c r="F17" s="101" t="s">
        <v>5</v>
      </c>
      <c r="G17" s="81" t="str">
        <f t="shared" si="2"/>
        <v>-</v>
      </c>
      <c r="H17" s="40" t="str">
        <f t="shared" si="3"/>
        <v>-</v>
      </c>
      <c r="I17" s="54"/>
      <c r="J17" s="9"/>
      <c r="K17" s="10"/>
      <c r="L17" s="11"/>
      <c r="O17" s="8"/>
      <c r="P17" s="12"/>
      <c r="Q17" s="13"/>
      <c r="R17" s="14"/>
    </row>
    <row r="18" spans="1:20" x14ac:dyDescent="0.35">
      <c r="A18" s="3">
        <v>15</v>
      </c>
      <c r="B18" s="96"/>
      <c r="C18" s="97"/>
      <c r="D18" s="38">
        <f t="shared" si="0"/>
        <v>1.125</v>
      </c>
      <c r="E18" s="40" t="str">
        <f t="shared" si="1"/>
        <v>NE</v>
      </c>
      <c r="F18" s="101" t="s">
        <v>5</v>
      </c>
      <c r="G18" s="81" t="str">
        <f t="shared" si="2"/>
        <v>-</v>
      </c>
      <c r="H18" s="40" t="str">
        <f t="shared" si="3"/>
        <v>-</v>
      </c>
      <c r="I18" s="54"/>
      <c r="J18" s="9"/>
      <c r="K18" s="10"/>
      <c r="L18" s="11"/>
      <c r="M18" s="1"/>
      <c r="O18" s="8"/>
      <c r="P18" s="22"/>
      <c r="Q18" s="13"/>
      <c r="R18" s="14"/>
    </row>
    <row r="19" spans="1:20" x14ac:dyDescent="0.35">
      <c r="A19" s="3">
        <v>16</v>
      </c>
      <c r="B19" s="96"/>
      <c r="C19" s="97"/>
      <c r="D19" s="38">
        <f t="shared" si="0"/>
        <v>1.2</v>
      </c>
      <c r="E19" s="40" t="str">
        <f t="shared" si="1"/>
        <v>NE</v>
      </c>
      <c r="F19" s="101" t="s">
        <v>5</v>
      </c>
      <c r="G19" s="81" t="str">
        <f t="shared" si="2"/>
        <v>-</v>
      </c>
      <c r="H19" s="40" t="str">
        <f t="shared" si="3"/>
        <v>-</v>
      </c>
      <c r="I19" s="54"/>
      <c r="J19" s="9"/>
      <c r="K19" s="10"/>
      <c r="L19" s="11"/>
      <c r="M19" s="23"/>
      <c r="O19" s="8"/>
      <c r="P19" s="12"/>
      <c r="Q19" s="13"/>
      <c r="R19" s="14"/>
    </row>
    <row r="20" spans="1:20" x14ac:dyDescent="0.35">
      <c r="A20" s="3">
        <v>17</v>
      </c>
      <c r="B20" s="96"/>
      <c r="C20" s="97"/>
      <c r="D20" s="38">
        <f t="shared" si="0"/>
        <v>1.2749999999999999</v>
      </c>
      <c r="E20" s="40" t="str">
        <f t="shared" si="1"/>
        <v>NE</v>
      </c>
      <c r="F20" s="101" t="s">
        <v>5</v>
      </c>
      <c r="G20" s="81" t="str">
        <f t="shared" si="2"/>
        <v>-</v>
      </c>
      <c r="H20" s="40" t="str">
        <f t="shared" si="3"/>
        <v>-</v>
      </c>
      <c r="I20" s="54"/>
      <c r="J20" s="9"/>
      <c r="K20" s="10"/>
      <c r="L20" s="11"/>
      <c r="O20" s="8"/>
      <c r="P20" s="12"/>
      <c r="Q20" s="13"/>
      <c r="R20" s="14"/>
    </row>
    <row r="21" spans="1:20" x14ac:dyDescent="0.35">
      <c r="A21" s="3">
        <v>18</v>
      </c>
      <c r="B21" s="96"/>
      <c r="C21" s="97"/>
      <c r="D21" s="38">
        <f t="shared" si="0"/>
        <v>1.3499999999999999</v>
      </c>
      <c r="E21" s="40" t="str">
        <f t="shared" si="1"/>
        <v>NE</v>
      </c>
      <c r="F21" s="101" t="s">
        <v>5</v>
      </c>
      <c r="G21" s="81" t="str">
        <f t="shared" si="2"/>
        <v>-</v>
      </c>
      <c r="H21" s="40" t="str">
        <f t="shared" si="3"/>
        <v>-</v>
      </c>
      <c r="I21" s="54"/>
      <c r="J21" s="9"/>
      <c r="K21" s="10"/>
      <c r="L21" s="11"/>
      <c r="M21" s="1"/>
      <c r="O21" s="8"/>
      <c r="P21" s="12"/>
      <c r="Q21" s="13"/>
      <c r="R21" s="14"/>
    </row>
    <row r="22" spans="1:20" x14ac:dyDescent="0.35">
      <c r="A22" s="3">
        <v>19</v>
      </c>
      <c r="B22" s="96"/>
      <c r="C22" s="97"/>
      <c r="D22" s="38">
        <f t="shared" si="0"/>
        <v>1.425</v>
      </c>
      <c r="E22" s="40" t="str">
        <f t="shared" si="1"/>
        <v>NE</v>
      </c>
      <c r="F22" s="101" t="s">
        <v>5</v>
      </c>
      <c r="G22" s="81" t="str">
        <f t="shared" si="2"/>
        <v>-</v>
      </c>
      <c r="H22" s="40" t="str">
        <f t="shared" si="3"/>
        <v>-</v>
      </c>
      <c r="I22" s="54"/>
      <c r="J22" s="9"/>
      <c r="K22" s="10"/>
      <c r="L22" s="11"/>
      <c r="M22" s="1"/>
      <c r="O22" s="8"/>
      <c r="P22" s="8"/>
      <c r="Q22" s="13"/>
      <c r="R22" s="14"/>
    </row>
    <row r="23" spans="1:20" x14ac:dyDescent="0.35">
      <c r="A23" s="3">
        <v>20</v>
      </c>
      <c r="B23" s="96"/>
      <c r="C23" s="97"/>
      <c r="D23" s="38">
        <f t="shared" si="0"/>
        <v>1.5</v>
      </c>
      <c r="E23" s="40" t="str">
        <f t="shared" si="1"/>
        <v>NE</v>
      </c>
      <c r="F23" s="101" t="s">
        <v>5</v>
      </c>
      <c r="G23" s="81" t="str">
        <f t="shared" si="2"/>
        <v>-</v>
      </c>
      <c r="H23" s="40" t="str">
        <f t="shared" si="3"/>
        <v>-</v>
      </c>
      <c r="I23" s="54"/>
      <c r="J23" s="9"/>
      <c r="K23" s="10"/>
      <c r="L23" s="11"/>
      <c r="M23" s="1"/>
      <c r="O23" s="8"/>
      <c r="P23" s="8"/>
      <c r="Q23" s="13"/>
      <c r="R23" s="14"/>
    </row>
    <row r="24" spans="1:20" x14ac:dyDescent="0.35">
      <c r="A24" s="3">
        <v>21</v>
      </c>
      <c r="B24" s="98"/>
      <c r="C24" s="97"/>
      <c r="D24" s="38">
        <f t="shared" si="0"/>
        <v>1.575</v>
      </c>
      <c r="E24" s="40" t="str">
        <f t="shared" si="1"/>
        <v>NE</v>
      </c>
      <c r="F24" s="101" t="s">
        <v>5</v>
      </c>
      <c r="G24" s="81" t="str">
        <f t="shared" si="2"/>
        <v>-</v>
      </c>
      <c r="H24" s="40" t="str">
        <f t="shared" si="3"/>
        <v>-</v>
      </c>
      <c r="I24" s="54"/>
      <c r="J24" s="9"/>
      <c r="K24" s="10"/>
      <c r="L24" s="11"/>
      <c r="M24" s="1"/>
      <c r="O24" s="8"/>
      <c r="P24" s="8"/>
      <c r="Q24" s="13"/>
      <c r="R24" s="14"/>
    </row>
    <row r="25" spans="1:20" x14ac:dyDescent="0.35">
      <c r="A25" s="3">
        <v>22</v>
      </c>
      <c r="B25" s="99"/>
      <c r="C25" s="100"/>
      <c r="D25" s="38">
        <f t="shared" si="0"/>
        <v>1.65</v>
      </c>
      <c r="E25" s="40" t="str">
        <f t="shared" si="1"/>
        <v>NE</v>
      </c>
      <c r="F25" s="101" t="s">
        <v>5</v>
      </c>
      <c r="G25" s="81" t="str">
        <f t="shared" si="2"/>
        <v>-</v>
      </c>
      <c r="H25" s="40" t="str">
        <f t="shared" si="3"/>
        <v>-</v>
      </c>
      <c r="I25" s="48"/>
      <c r="S25" s="4"/>
      <c r="T25" s="5"/>
    </row>
    <row r="26" spans="1:20" x14ac:dyDescent="0.35">
      <c r="A26" s="3">
        <v>23</v>
      </c>
      <c r="B26" s="99"/>
      <c r="C26" s="100"/>
      <c r="D26" s="38">
        <f t="shared" si="0"/>
        <v>1.7249999999999999</v>
      </c>
      <c r="E26" s="40" t="str">
        <f t="shared" si="1"/>
        <v>NE</v>
      </c>
      <c r="F26" s="101" t="s">
        <v>5</v>
      </c>
      <c r="G26" s="81" t="str">
        <f t="shared" si="2"/>
        <v>-</v>
      </c>
      <c r="H26" s="40" t="str">
        <f t="shared" si="3"/>
        <v>-</v>
      </c>
      <c r="I26" s="48"/>
      <c r="S26" s="4"/>
      <c r="T26" s="5"/>
    </row>
    <row r="27" spans="1:20" x14ac:dyDescent="0.35">
      <c r="A27" s="3">
        <v>24</v>
      </c>
      <c r="B27" s="99"/>
      <c r="C27" s="100"/>
      <c r="D27" s="38">
        <f t="shared" si="0"/>
        <v>1.7999999999999998</v>
      </c>
      <c r="E27" s="40" t="str">
        <f t="shared" si="1"/>
        <v>NE</v>
      </c>
      <c r="F27" s="101" t="s">
        <v>5</v>
      </c>
      <c r="G27" s="81" t="str">
        <f t="shared" si="2"/>
        <v>-</v>
      </c>
      <c r="H27" s="40" t="str">
        <f t="shared" si="3"/>
        <v>-</v>
      </c>
      <c r="I27" s="48"/>
      <c r="S27" s="4"/>
      <c r="T27" s="5"/>
    </row>
    <row r="28" spans="1:20" x14ac:dyDescent="0.35">
      <c r="A28" s="3">
        <v>25</v>
      </c>
      <c r="B28" s="99"/>
      <c r="C28" s="100"/>
      <c r="D28" s="38">
        <f t="shared" si="0"/>
        <v>1.875</v>
      </c>
      <c r="E28" s="40" t="str">
        <f t="shared" si="1"/>
        <v>NE</v>
      </c>
      <c r="F28" s="101" t="s">
        <v>5</v>
      </c>
      <c r="G28" s="81" t="str">
        <f t="shared" si="2"/>
        <v>-</v>
      </c>
      <c r="H28" s="40" t="str">
        <f t="shared" si="3"/>
        <v>-</v>
      </c>
      <c r="I28" s="48"/>
      <c r="S28" s="4"/>
      <c r="T28" s="5"/>
    </row>
    <row r="29" spans="1:20" x14ac:dyDescent="0.35">
      <c r="A29" s="3">
        <v>26</v>
      </c>
      <c r="B29" s="99"/>
      <c r="C29" s="100"/>
      <c r="D29" s="38">
        <f t="shared" si="0"/>
        <v>1.95</v>
      </c>
      <c r="E29" s="40" t="str">
        <f t="shared" si="1"/>
        <v>NE</v>
      </c>
      <c r="F29" s="101" t="s">
        <v>5</v>
      </c>
      <c r="G29" s="81" t="str">
        <f t="shared" si="2"/>
        <v>-</v>
      </c>
      <c r="H29" s="40" t="str">
        <f t="shared" si="3"/>
        <v>-</v>
      </c>
      <c r="I29" s="48"/>
      <c r="S29" s="4"/>
      <c r="T29" s="5"/>
    </row>
    <row r="30" spans="1:20" x14ac:dyDescent="0.35">
      <c r="A30" s="3">
        <v>27</v>
      </c>
      <c r="B30" s="99"/>
      <c r="C30" s="100"/>
      <c r="D30" s="38">
        <f t="shared" si="0"/>
        <v>2.0249999999999999</v>
      </c>
      <c r="E30" s="40" t="str">
        <f t="shared" si="1"/>
        <v>NE</v>
      </c>
      <c r="F30" s="101" t="s">
        <v>5</v>
      </c>
      <c r="G30" s="81" t="str">
        <f t="shared" si="2"/>
        <v>-</v>
      </c>
      <c r="H30" s="40" t="str">
        <f t="shared" si="3"/>
        <v>-</v>
      </c>
      <c r="I30" s="48"/>
      <c r="S30" s="4"/>
      <c r="T30" s="5"/>
    </row>
    <row r="31" spans="1:20" x14ac:dyDescent="0.35">
      <c r="A31" s="3">
        <v>28</v>
      </c>
      <c r="B31" s="99"/>
      <c r="C31" s="100"/>
      <c r="D31" s="38">
        <f t="shared" si="0"/>
        <v>2.1</v>
      </c>
      <c r="E31" s="40" t="str">
        <f t="shared" si="1"/>
        <v>NE</v>
      </c>
      <c r="F31" s="101" t="s">
        <v>5</v>
      </c>
      <c r="G31" s="81" t="str">
        <f t="shared" si="2"/>
        <v>-</v>
      </c>
      <c r="H31" s="40" t="str">
        <f t="shared" si="3"/>
        <v>-</v>
      </c>
      <c r="I31" s="48"/>
      <c r="S31" s="4"/>
      <c r="T31" s="5"/>
    </row>
    <row r="32" spans="1:20" x14ac:dyDescent="0.35">
      <c r="A32" s="3">
        <v>29</v>
      </c>
      <c r="B32" s="99"/>
      <c r="C32" s="100"/>
      <c r="D32" s="38">
        <f t="shared" si="0"/>
        <v>2.1749999999999998</v>
      </c>
      <c r="E32" s="40" t="str">
        <f t="shared" si="1"/>
        <v>NE</v>
      </c>
      <c r="F32" s="101" t="s">
        <v>5</v>
      </c>
      <c r="G32" s="81" t="str">
        <f t="shared" si="2"/>
        <v>-</v>
      </c>
      <c r="H32" s="40" t="str">
        <f t="shared" si="3"/>
        <v>-</v>
      </c>
      <c r="I32" s="48"/>
      <c r="S32" s="4"/>
      <c r="T32" s="5"/>
    </row>
    <row r="33" spans="1:20" x14ac:dyDescent="0.35">
      <c r="A33" s="3">
        <v>30</v>
      </c>
      <c r="B33" s="99"/>
      <c r="C33" s="100"/>
      <c r="D33" s="38">
        <f t="shared" si="0"/>
        <v>2.25</v>
      </c>
      <c r="E33" s="40" t="str">
        <f t="shared" si="1"/>
        <v>NE</v>
      </c>
      <c r="F33" s="101" t="s">
        <v>5</v>
      </c>
      <c r="G33" s="81" t="str">
        <f t="shared" si="2"/>
        <v>-</v>
      </c>
      <c r="H33" s="40" t="str">
        <f t="shared" si="3"/>
        <v>-</v>
      </c>
      <c r="I33" s="48"/>
      <c r="S33" s="4"/>
      <c r="T33" s="5"/>
    </row>
    <row r="34" spans="1:20" x14ac:dyDescent="0.35">
      <c r="A34" s="3">
        <v>31</v>
      </c>
      <c r="B34" s="99"/>
      <c r="C34" s="100"/>
      <c r="D34" s="38">
        <f t="shared" si="0"/>
        <v>2.3249999999999997</v>
      </c>
      <c r="E34" s="40" t="str">
        <f t="shared" si="1"/>
        <v>NE</v>
      </c>
      <c r="F34" s="101" t="s">
        <v>5</v>
      </c>
      <c r="G34" s="81" t="str">
        <f t="shared" si="2"/>
        <v>-</v>
      </c>
      <c r="H34" s="40" t="str">
        <f t="shared" si="3"/>
        <v>-</v>
      </c>
      <c r="I34" s="48"/>
      <c r="S34" s="4"/>
      <c r="T34" s="5"/>
    </row>
    <row r="35" spans="1:20" x14ac:dyDescent="0.35">
      <c r="A35" s="3">
        <v>32</v>
      </c>
      <c r="B35" s="99"/>
      <c r="C35" s="100"/>
      <c r="D35" s="38">
        <f t="shared" si="0"/>
        <v>2.4</v>
      </c>
      <c r="E35" s="40" t="str">
        <f t="shared" si="1"/>
        <v>NE</v>
      </c>
      <c r="F35" s="101" t="s">
        <v>5</v>
      </c>
      <c r="G35" s="81" t="str">
        <f t="shared" si="2"/>
        <v>-</v>
      </c>
      <c r="H35" s="40" t="str">
        <f t="shared" si="3"/>
        <v>-</v>
      </c>
      <c r="I35" s="48"/>
      <c r="S35" s="4"/>
      <c r="T35" s="5"/>
    </row>
    <row r="36" spans="1:20" x14ac:dyDescent="0.35">
      <c r="A36" s="3">
        <v>33</v>
      </c>
      <c r="B36" s="99"/>
      <c r="C36" s="100"/>
      <c r="D36" s="38">
        <f t="shared" si="0"/>
        <v>2.4750000000000001</v>
      </c>
      <c r="E36" s="40" t="str">
        <f t="shared" si="1"/>
        <v>NE</v>
      </c>
      <c r="F36" s="101" t="s">
        <v>5</v>
      </c>
      <c r="G36" s="81" t="str">
        <f t="shared" si="2"/>
        <v>-</v>
      </c>
      <c r="H36" s="40" t="str">
        <f t="shared" si="3"/>
        <v>-</v>
      </c>
      <c r="I36" s="48"/>
      <c r="S36" s="4"/>
      <c r="T36" s="5"/>
    </row>
    <row r="37" spans="1:20" x14ac:dyDescent="0.35">
      <c r="A37" s="3">
        <v>34</v>
      </c>
      <c r="B37" s="99"/>
      <c r="C37" s="100"/>
      <c r="D37" s="38">
        <f t="shared" si="0"/>
        <v>2.5499999999999998</v>
      </c>
      <c r="E37" s="40" t="str">
        <f t="shared" si="1"/>
        <v>NE</v>
      </c>
      <c r="F37" s="101" t="s">
        <v>5</v>
      </c>
      <c r="G37" s="81" t="str">
        <f t="shared" si="2"/>
        <v>-</v>
      </c>
      <c r="H37" s="40" t="str">
        <f t="shared" si="3"/>
        <v>-</v>
      </c>
      <c r="I37" s="48"/>
      <c r="S37" s="4"/>
      <c r="T37" s="5"/>
    </row>
    <row r="38" spans="1:20" x14ac:dyDescent="0.35">
      <c r="A38" s="3">
        <v>35</v>
      </c>
      <c r="B38" s="99"/>
      <c r="C38" s="100"/>
      <c r="D38" s="38">
        <f t="shared" si="0"/>
        <v>2.625</v>
      </c>
      <c r="E38" s="40" t="str">
        <f t="shared" si="1"/>
        <v>NE</v>
      </c>
      <c r="F38" s="101" t="s">
        <v>5</v>
      </c>
      <c r="G38" s="81" t="str">
        <f t="shared" si="2"/>
        <v>-</v>
      </c>
      <c r="H38" s="40" t="str">
        <f t="shared" si="3"/>
        <v>-</v>
      </c>
      <c r="I38" s="48"/>
      <c r="S38" s="4"/>
      <c r="T38" s="5"/>
    </row>
    <row r="39" spans="1:20" x14ac:dyDescent="0.35">
      <c r="A39" s="3">
        <v>36</v>
      </c>
      <c r="B39" s="99"/>
      <c r="C39" s="100"/>
      <c r="D39" s="38">
        <f t="shared" si="0"/>
        <v>2.6999999999999997</v>
      </c>
      <c r="E39" s="40" t="str">
        <f t="shared" si="1"/>
        <v>NE</v>
      </c>
      <c r="F39" s="101" t="s">
        <v>5</v>
      </c>
      <c r="G39" s="81" t="str">
        <f t="shared" si="2"/>
        <v>-</v>
      </c>
      <c r="H39" s="40" t="str">
        <f t="shared" si="3"/>
        <v>-</v>
      </c>
      <c r="I39" s="48"/>
      <c r="S39" s="4"/>
      <c r="T39" s="5"/>
    </row>
    <row r="40" spans="1:20" x14ac:dyDescent="0.35">
      <c r="A40" s="3">
        <v>37</v>
      </c>
      <c r="B40" s="99"/>
      <c r="C40" s="100"/>
      <c r="D40" s="38">
        <f t="shared" si="0"/>
        <v>2.7749999999999999</v>
      </c>
      <c r="E40" s="40" t="str">
        <f t="shared" si="1"/>
        <v>NE</v>
      </c>
      <c r="F40" s="101" t="s">
        <v>5</v>
      </c>
      <c r="G40" s="81" t="str">
        <f t="shared" si="2"/>
        <v>-</v>
      </c>
      <c r="H40" s="40" t="str">
        <f t="shared" si="3"/>
        <v>-</v>
      </c>
      <c r="I40" s="48"/>
      <c r="S40" s="4"/>
      <c r="T40" s="5"/>
    </row>
    <row r="41" spans="1:20" x14ac:dyDescent="0.35">
      <c r="A41" s="3">
        <v>38</v>
      </c>
      <c r="B41" s="99"/>
      <c r="C41" s="100"/>
      <c r="D41" s="38">
        <f t="shared" si="0"/>
        <v>2.85</v>
      </c>
      <c r="E41" s="40" t="str">
        <f t="shared" si="1"/>
        <v>NE</v>
      </c>
      <c r="F41" s="101" t="s">
        <v>5</v>
      </c>
      <c r="G41" s="81" t="str">
        <f t="shared" si="2"/>
        <v>-</v>
      </c>
      <c r="H41" s="40" t="str">
        <f t="shared" si="3"/>
        <v>-</v>
      </c>
      <c r="I41" s="48"/>
      <c r="S41" s="4"/>
      <c r="T41" s="5"/>
    </row>
    <row r="42" spans="1:20" x14ac:dyDescent="0.35">
      <c r="A42" s="3">
        <v>39</v>
      </c>
      <c r="B42" s="99"/>
      <c r="C42" s="100"/>
      <c r="D42" s="38">
        <f t="shared" si="0"/>
        <v>2.9249999999999998</v>
      </c>
      <c r="E42" s="40" t="str">
        <f t="shared" si="1"/>
        <v>NE</v>
      </c>
      <c r="F42" s="101" t="s">
        <v>5</v>
      </c>
      <c r="G42" s="81" t="str">
        <f t="shared" si="2"/>
        <v>-</v>
      </c>
      <c r="H42" s="40" t="str">
        <f t="shared" si="3"/>
        <v>-</v>
      </c>
      <c r="I42" s="48"/>
      <c r="S42" s="4"/>
      <c r="T42" s="5"/>
    </row>
    <row r="43" spans="1:20" x14ac:dyDescent="0.35">
      <c r="A43" s="3">
        <v>40</v>
      </c>
      <c r="B43" s="99"/>
      <c r="C43" s="100"/>
      <c r="D43" s="38">
        <f t="shared" si="0"/>
        <v>3</v>
      </c>
      <c r="E43" s="40" t="str">
        <f t="shared" si="1"/>
        <v>NE</v>
      </c>
      <c r="F43" s="101" t="s">
        <v>5</v>
      </c>
      <c r="G43" s="81" t="str">
        <f t="shared" si="2"/>
        <v>-</v>
      </c>
      <c r="H43" s="40" t="str">
        <f t="shared" si="3"/>
        <v>-</v>
      </c>
      <c r="I43" s="48"/>
      <c r="S43" s="4"/>
      <c r="T43" s="5"/>
    </row>
    <row r="44" spans="1:20" x14ac:dyDescent="0.35">
      <c r="A44" s="3">
        <v>41</v>
      </c>
      <c r="B44" s="99"/>
      <c r="C44" s="100"/>
      <c r="D44" s="38">
        <f t="shared" si="0"/>
        <v>3.0749999999999997</v>
      </c>
      <c r="E44" s="40" t="str">
        <f t="shared" si="1"/>
        <v>NE</v>
      </c>
      <c r="F44" s="101" t="s">
        <v>5</v>
      </c>
      <c r="G44" s="81" t="str">
        <f t="shared" si="2"/>
        <v>-</v>
      </c>
      <c r="H44" s="40" t="str">
        <f t="shared" si="3"/>
        <v>-</v>
      </c>
      <c r="I44" s="48"/>
      <c r="S44" s="4"/>
      <c r="T44" s="5"/>
    </row>
    <row r="45" spans="1:20" x14ac:dyDescent="0.35">
      <c r="A45" s="3">
        <v>42</v>
      </c>
      <c r="B45" s="99"/>
      <c r="C45" s="100"/>
      <c r="D45" s="38">
        <f t="shared" si="0"/>
        <v>3.15</v>
      </c>
      <c r="E45" s="40" t="str">
        <f t="shared" si="1"/>
        <v>NE</v>
      </c>
      <c r="F45" s="101" t="s">
        <v>5</v>
      </c>
      <c r="G45" s="81" t="str">
        <f t="shared" si="2"/>
        <v>-</v>
      </c>
      <c r="H45" s="40" t="str">
        <f t="shared" si="3"/>
        <v>-</v>
      </c>
      <c r="I45" s="48"/>
      <c r="S45" s="4"/>
      <c r="T45" s="5"/>
    </row>
    <row r="46" spans="1:20" x14ac:dyDescent="0.35">
      <c r="A46" s="3">
        <v>43</v>
      </c>
      <c r="B46" s="99"/>
      <c r="C46" s="100"/>
      <c r="D46" s="38">
        <f t="shared" si="0"/>
        <v>3.2250000000000001</v>
      </c>
      <c r="E46" s="40" t="str">
        <f t="shared" si="1"/>
        <v>NE</v>
      </c>
      <c r="F46" s="101" t="s">
        <v>5</v>
      </c>
      <c r="G46" s="81" t="str">
        <f t="shared" si="2"/>
        <v>-</v>
      </c>
      <c r="H46" s="40" t="str">
        <f t="shared" si="3"/>
        <v>-</v>
      </c>
      <c r="I46" s="48"/>
      <c r="S46" s="4"/>
      <c r="T46" s="5"/>
    </row>
    <row r="47" spans="1:20" x14ac:dyDescent="0.35">
      <c r="A47" s="3">
        <v>44</v>
      </c>
      <c r="B47" s="99"/>
      <c r="C47" s="100"/>
      <c r="D47" s="38">
        <f t="shared" si="0"/>
        <v>3.3</v>
      </c>
      <c r="E47" s="40" t="str">
        <f t="shared" si="1"/>
        <v>NE</v>
      </c>
      <c r="F47" s="101" t="s">
        <v>5</v>
      </c>
      <c r="G47" s="81" t="str">
        <f t="shared" si="2"/>
        <v>-</v>
      </c>
      <c r="H47" s="40" t="str">
        <f t="shared" si="3"/>
        <v>-</v>
      </c>
      <c r="I47" s="48"/>
      <c r="S47" s="4"/>
      <c r="T47" s="5"/>
    </row>
    <row r="48" spans="1:20" x14ac:dyDescent="0.35">
      <c r="A48" s="3">
        <v>45</v>
      </c>
      <c r="B48" s="99"/>
      <c r="C48" s="100"/>
      <c r="D48" s="38">
        <f t="shared" si="0"/>
        <v>3.375</v>
      </c>
      <c r="E48" s="40" t="str">
        <f t="shared" si="1"/>
        <v>NE</v>
      </c>
      <c r="F48" s="101" t="s">
        <v>5</v>
      </c>
      <c r="G48" s="81" t="str">
        <f t="shared" si="2"/>
        <v>-</v>
      </c>
      <c r="H48" s="40" t="str">
        <f t="shared" si="3"/>
        <v>-</v>
      </c>
      <c r="I48" s="48"/>
      <c r="S48" s="4"/>
      <c r="T48" s="5"/>
    </row>
    <row r="49" spans="1:20" x14ac:dyDescent="0.35">
      <c r="A49" s="3">
        <v>46</v>
      </c>
      <c r="B49" s="99"/>
      <c r="C49" s="100"/>
      <c r="D49" s="38">
        <f t="shared" si="0"/>
        <v>3.4499999999999997</v>
      </c>
      <c r="E49" s="40" t="str">
        <f t="shared" si="1"/>
        <v>NE</v>
      </c>
      <c r="F49" s="101" t="s">
        <v>5</v>
      </c>
      <c r="G49" s="81" t="str">
        <f t="shared" si="2"/>
        <v>-</v>
      </c>
      <c r="H49" s="40" t="str">
        <f t="shared" si="3"/>
        <v>-</v>
      </c>
      <c r="I49" s="48"/>
      <c r="S49" s="4"/>
      <c r="T49" s="5"/>
    </row>
    <row r="50" spans="1:20" x14ac:dyDescent="0.35">
      <c r="A50" s="3">
        <v>47</v>
      </c>
      <c r="B50" s="99"/>
      <c r="C50" s="100"/>
      <c r="D50" s="38">
        <f t="shared" si="0"/>
        <v>3.5249999999999999</v>
      </c>
      <c r="E50" s="40" t="str">
        <f t="shared" si="1"/>
        <v>NE</v>
      </c>
      <c r="F50" s="101" t="s">
        <v>5</v>
      </c>
      <c r="G50" s="81" t="str">
        <f t="shared" si="2"/>
        <v>-</v>
      </c>
      <c r="H50" s="40" t="str">
        <f t="shared" si="3"/>
        <v>-</v>
      </c>
      <c r="I50" s="48"/>
      <c r="S50" s="4"/>
      <c r="T50" s="5"/>
    </row>
    <row r="51" spans="1:20" x14ac:dyDescent="0.35">
      <c r="A51" s="3">
        <v>48</v>
      </c>
      <c r="B51" s="99"/>
      <c r="C51" s="100"/>
      <c r="D51" s="38">
        <f t="shared" si="0"/>
        <v>3.5999999999999996</v>
      </c>
      <c r="E51" s="40" t="str">
        <f t="shared" si="1"/>
        <v>NE</v>
      </c>
      <c r="F51" s="101" t="s">
        <v>5</v>
      </c>
      <c r="G51" s="81" t="str">
        <f t="shared" si="2"/>
        <v>-</v>
      </c>
      <c r="H51" s="40" t="str">
        <f t="shared" si="3"/>
        <v>-</v>
      </c>
      <c r="I51" s="48"/>
      <c r="S51" s="4"/>
      <c r="T51" s="5"/>
    </row>
    <row r="52" spans="1:20" x14ac:dyDescent="0.35">
      <c r="A52" s="3">
        <v>49</v>
      </c>
      <c r="B52" s="99"/>
      <c r="C52" s="100"/>
      <c r="D52" s="38">
        <f t="shared" si="0"/>
        <v>3.6749999999999998</v>
      </c>
      <c r="E52" s="40" t="str">
        <f t="shared" si="1"/>
        <v>NE</v>
      </c>
      <c r="F52" s="101" t="s">
        <v>5</v>
      </c>
      <c r="G52" s="81" t="str">
        <f t="shared" si="2"/>
        <v>-</v>
      </c>
      <c r="H52" s="40" t="str">
        <f t="shared" si="3"/>
        <v>-</v>
      </c>
      <c r="I52" s="48"/>
      <c r="S52" s="4"/>
      <c r="T52" s="5"/>
    </row>
    <row r="53" spans="1:20" ht="15" thickBot="1" x14ac:dyDescent="0.4">
      <c r="A53" s="3">
        <v>50</v>
      </c>
      <c r="B53" s="99"/>
      <c r="C53" s="100"/>
      <c r="D53" s="38">
        <f t="shared" si="0"/>
        <v>3.75</v>
      </c>
      <c r="E53" s="41" t="str">
        <f t="shared" si="1"/>
        <v>NE</v>
      </c>
      <c r="F53" s="101" t="s">
        <v>5</v>
      </c>
      <c r="G53" s="81" t="str">
        <f t="shared" si="2"/>
        <v>-</v>
      </c>
      <c r="H53" s="41" t="str">
        <f t="shared" si="3"/>
        <v>-</v>
      </c>
      <c r="I53" s="48"/>
      <c r="S53" s="4"/>
      <c r="T53" s="5"/>
    </row>
    <row r="54" spans="1:20" x14ac:dyDescent="0.35">
      <c r="A54" s="61"/>
      <c r="B54" s="47"/>
      <c r="C54" s="62"/>
      <c r="D54" s="63"/>
      <c r="E54" s="64"/>
      <c r="F54" s="65"/>
      <c r="G54" s="56"/>
      <c r="H54" s="64"/>
      <c r="I54" s="48"/>
      <c r="S54" s="4"/>
      <c r="T54" s="5"/>
    </row>
    <row r="55" spans="1:20" x14ac:dyDescent="0.35">
      <c r="A55" s="72"/>
      <c r="B55" s="51"/>
      <c r="C55" s="62"/>
      <c r="D55" s="63"/>
      <c r="E55" s="64"/>
      <c r="F55" s="65"/>
      <c r="G55" s="56"/>
      <c r="H55" s="64"/>
      <c r="I55" s="48"/>
      <c r="S55" s="4"/>
      <c r="T55" s="5"/>
    </row>
    <row r="56" spans="1:20" x14ac:dyDescent="0.35">
      <c r="A56" s="73" t="s">
        <v>72</v>
      </c>
      <c r="B56" s="47"/>
      <c r="C56" s="62"/>
      <c r="D56" s="63"/>
      <c r="E56" s="64"/>
      <c r="F56" s="65"/>
      <c r="G56" s="56"/>
      <c r="H56" s="64"/>
      <c r="I56" s="48"/>
      <c r="S56" s="4"/>
      <c r="T56" s="5"/>
    </row>
    <row r="57" spans="1:20" x14ac:dyDescent="0.35">
      <c r="A57" s="73" t="s">
        <v>74</v>
      </c>
      <c r="B57" s="47"/>
      <c r="C57" s="62"/>
      <c r="D57" s="63"/>
      <c r="E57" s="64"/>
      <c r="F57" s="65"/>
      <c r="G57" s="56"/>
      <c r="H57" s="64"/>
      <c r="I57" s="48"/>
      <c r="S57" s="4"/>
      <c r="T57" s="5"/>
    </row>
    <row r="58" spans="1:20" ht="23.25" customHeight="1" x14ac:dyDescent="0.35">
      <c r="A58" s="109" t="s">
        <v>69</v>
      </c>
      <c r="B58" s="110"/>
      <c r="C58" s="110"/>
      <c r="D58" s="110"/>
      <c r="E58" s="110"/>
      <c r="F58" s="110"/>
      <c r="G58" s="110"/>
      <c r="H58" s="110"/>
      <c r="I58" s="116"/>
      <c r="S58" s="4"/>
      <c r="T58" s="5"/>
    </row>
    <row r="59" spans="1:20" x14ac:dyDescent="0.35">
      <c r="A59" s="61"/>
      <c r="B59" s="47"/>
      <c r="C59" s="62"/>
      <c r="D59" s="63"/>
      <c r="E59" s="64"/>
      <c r="F59" s="65"/>
      <c r="G59" s="56"/>
      <c r="H59" s="64"/>
      <c r="I59" s="48"/>
      <c r="S59" s="4"/>
      <c r="T59" s="5"/>
    </row>
    <row r="60" spans="1:20" x14ac:dyDescent="0.35">
      <c r="A60" s="61"/>
      <c r="B60" s="47"/>
      <c r="C60" s="62"/>
      <c r="D60" s="63"/>
      <c r="E60" s="64"/>
      <c r="F60" s="65"/>
      <c r="G60" s="56"/>
      <c r="H60" s="64"/>
      <c r="I60" s="48"/>
      <c r="S60" s="4"/>
      <c r="T60" s="5"/>
    </row>
    <row r="61" spans="1:20" x14ac:dyDescent="0.35">
      <c r="A61" s="49"/>
      <c r="B61" s="47"/>
      <c r="C61" s="47"/>
      <c r="D61" s="47"/>
      <c r="E61" s="47"/>
      <c r="F61" s="47"/>
      <c r="G61" s="47"/>
      <c r="H61" s="47"/>
      <c r="I61" s="48"/>
    </row>
    <row r="62" spans="1:20" x14ac:dyDescent="0.35">
      <c r="A62" s="49" t="s">
        <v>55</v>
      </c>
      <c r="B62" s="47"/>
      <c r="C62" s="47"/>
      <c r="D62" s="47"/>
      <c r="E62" s="47"/>
      <c r="F62" s="47"/>
      <c r="G62" s="115"/>
      <c r="H62" s="115"/>
      <c r="I62" s="48"/>
    </row>
    <row r="63" spans="1:20" x14ac:dyDescent="0.35">
      <c r="A63" s="49"/>
      <c r="B63" s="47"/>
      <c r="C63" s="47"/>
      <c r="D63" s="47"/>
      <c r="E63" s="47"/>
      <c r="F63" s="47"/>
      <c r="G63" s="111" t="s">
        <v>56</v>
      </c>
      <c r="H63" s="111"/>
      <c r="I63" s="48"/>
    </row>
    <row r="64" spans="1:20" x14ac:dyDescent="0.35">
      <c r="A64" s="49"/>
      <c r="B64" s="47"/>
      <c r="C64" s="47"/>
      <c r="D64" s="47"/>
      <c r="E64" s="47"/>
      <c r="F64" s="47"/>
      <c r="G64" s="112" t="s">
        <v>57</v>
      </c>
      <c r="H64" s="112"/>
      <c r="I64" s="48"/>
    </row>
    <row r="65" spans="1:9" x14ac:dyDescent="0.35">
      <c r="A65" s="50"/>
      <c r="B65" s="51"/>
      <c r="C65" s="51"/>
      <c r="D65" s="51"/>
      <c r="E65" s="51"/>
      <c r="F65" s="51"/>
      <c r="G65" s="51"/>
      <c r="H65" s="51"/>
      <c r="I65" s="52"/>
    </row>
  </sheetData>
  <sheetProtection algorithmName="SHA-512" hashValue="L+lCoReIuEHfe7caB8Vw8AyYIZf1xgrbD5W4f+miBIVwMhma7OTl8rnGeIjFA0Gvvg+pEGrR3i6WJb7u4fnyBA==" saltValue="LpZR7EcHxPiJTlpeOOGwgw==" spinCount="100000" sheet="1" objects="1" scenarios="1"/>
  <mergeCells count="5">
    <mergeCell ref="A1:E1"/>
    <mergeCell ref="G62:H62"/>
    <mergeCell ref="G63:H63"/>
    <mergeCell ref="G64:H64"/>
    <mergeCell ref="A58:I58"/>
  </mergeCells>
  <dataValidations count="1">
    <dataValidation type="list" allowBlank="1" showInputMessage="1" showErrorMessage="1" sqref="F6:F57 F59:F60">
      <formula1>"-,ANO,NE"</formula1>
    </dataValidation>
  </dataValidations>
  <pageMargins left="0.7" right="0.7" top="0.78740157499999996" bottom="0.78740157499999996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>
      <selection activeCell="F19" sqref="F19"/>
    </sheetView>
  </sheetViews>
  <sheetFormatPr defaultRowHeight="14.5" x14ac:dyDescent="0.35"/>
  <cols>
    <col min="1" max="1" width="80" customWidth="1"/>
    <col min="2" max="2" width="33.90625" customWidth="1"/>
    <col min="3" max="3" width="3" customWidth="1"/>
    <col min="4" max="4" width="2.453125" customWidth="1"/>
    <col min="5" max="5" width="2.90625" customWidth="1"/>
    <col min="6" max="6" width="16.36328125" customWidth="1"/>
    <col min="7" max="7" width="12.36328125" customWidth="1"/>
  </cols>
  <sheetData>
    <row r="1" spans="1:8" ht="18.5" x14ac:dyDescent="0.35">
      <c r="A1" s="104" t="s">
        <v>119</v>
      </c>
      <c r="B1" s="105"/>
      <c r="C1" s="67"/>
      <c r="D1" s="67"/>
      <c r="E1" s="67"/>
      <c r="F1" s="67"/>
      <c r="G1" s="67"/>
      <c r="H1" s="68"/>
    </row>
    <row r="2" spans="1:8" x14ac:dyDescent="0.35">
      <c r="A2" s="55"/>
      <c r="B2" s="47"/>
      <c r="C2" s="47"/>
      <c r="D2" s="47"/>
      <c r="E2" s="47"/>
      <c r="F2" s="47"/>
      <c r="G2" s="47"/>
      <c r="H2" s="48"/>
    </row>
    <row r="3" spans="1:8" x14ac:dyDescent="0.35">
      <c r="A3" s="55"/>
      <c r="B3" s="47"/>
      <c r="C3" s="47"/>
      <c r="D3" s="47"/>
      <c r="E3" s="47"/>
      <c r="F3" s="47"/>
      <c r="G3" s="47"/>
      <c r="H3" s="48"/>
    </row>
    <row r="4" spans="1:8" x14ac:dyDescent="0.35">
      <c r="A4" s="24" t="s">
        <v>117</v>
      </c>
      <c r="B4" s="26" t="s">
        <v>118</v>
      </c>
      <c r="C4" s="106"/>
      <c r="D4" s="47"/>
      <c r="E4" s="47"/>
      <c r="F4" s="47"/>
      <c r="G4" s="47"/>
      <c r="H4" s="48"/>
    </row>
    <row r="5" spans="1:8" x14ac:dyDescent="0.35">
      <c r="A5" s="108" t="s">
        <v>120</v>
      </c>
      <c r="B5" s="96"/>
      <c r="C5" s="107"/>
      <c r="D5" s="47"/>
      <c r="E5" s="47"/>
      <c r="F5" s="47"/>
      <c r="G5" s="47"/>
      <c r="H5" s="48"/>
    </row>
    <row r="6" spans="1:8" x14ac:dyDescent="0.35">
      <c r="A6" s="108" t="s">
        <v>121</v>
      </c>
      <c r="B6" s="96"/>
      <c r="C6" s="107"/>
      <c r="D6" s="47"/>
      <c r="E6" s="47"/>
      <c r="F6" s="47"/>
      <c r="G6" s="47"/>
      <c r="H6" s="48"/>
    </row>
    <row r="7" spans="1:8" x14ac:dyDescent="0.35">
      <c r="A7" s="108" t="s">
        <v>125</v>
      </c>
      <c r="B7" s="96"/>
      <c r="C7" s="107"/>
      <c r="D7" s="47"/>
      <c r="E7" s="47"/>
      <c r="F7" s="47"/>
      <c r="G7" s="47"/>
      <c r="H7" s="48"/>
    </row>
    <row r="8" spans="1:8" x14ac:dyDescent="0.35">
      <c r="A8" s="108" t="s">
        <v>122</v>
      </c>
      <c r="B8" s="96"/>
      <c r="C8" s="107"/>
      <c r="D8" s="47"/>
      <c r="E8" s="47"/>
      <c r="F8" s="47"/>
      <c r="G8" s="47"/>
      <c r="H8" s="48"/>
    </row>
    <row r="9" spans="1:8" x14ac:dyDescent="0.35">
      <c r="A9" s="108" t="s">
        <v>124</v>
      </c>
      <c r="B9" s="96"/>
      <c r="C9" s="107"/>
      <c r="D9" s="47"/>
      <c r="E9" s="47"/>
      <c r="F9" s="47"/>
      <c r="G9" s="47"/>
      <c r="H9" s="48"/>
    </row>
    <row r="10" spans="1:8" x14ac:dyDescent="0.35">
      <c r="A10" s="108" t="s">
        <v>123</v>
      </c>
      <c r="B10" s="96"/>
      <c r="C10" s="107"/>
      <c r="D10" s="47"/>
      <c r="E10" s="47"/>
      <c r="F10" s="47"/>
      <c r="G10" s="47"/>
      <c r="H10" s="48"/>
    </row>
    <row r="11" spans="1:8" x14ac:dyDescent="0.35">
      <c r="A11" s="108" t="s">
        <v>126</v>
      </c>
      <c r="B11" s="96"/>
      <c r="C11" s="107"/>
      <c r="D11" s="47"/>
      <c r="E11" s="47"/>
      <c r="F11" s="47"/>
      <c r="G11" s="47"/>
      <c r="H11" s="48"/>
    </row>
    <row r="12" spans="1:8" x14ac:dyDescent="0.35">
      <c r="A12" s="108" t="s">
        <v>128</v>
      </c>
      <c r="B12" s="96"/>
      <c r="C12" s="107"/>
      <c r="D12" s="47"/>
      <c r="E12" s="47"/>
      <c r="F12" s="47"/>
      <c r="G12" s="47"/>
      <c r="H12" s="48"/>
    </row>
    <row r="13" spans="1:8" x14ac:dyDescent="0.35">
      <c r="A13" s="108" t="s">
        <v>129</v>
      </c>
      <c r="B13" s="96"/>
      <c r="C13" s="107"/>
      <c r="D13" s="47"/>
      <c r="E13" s="47"/>
      <c r="F13" s="47"/>
      <c r="G13" s="47"/>
      <c r="H13" s="48"/>
    </row>
    <row r="14" spans="1:8" x14ac:dyDescent="0.35">
      <c r="A14" s="108" t="s">
        <v>130</v>
      </c>
      <c r="B14" s="96"/>
      <c r="C14" s="107"/>
      <c r="D14" s="47"/>
      <c r="E14" s="47"/>
      <c r="F14" s="47"/>
      <c r="G14" s="47"/>
      <c r="H14" s="48"/>
    </row>
    <row r="15" spans="1:8" x14ac:dyDescent="0.35">
      <c r="A15" s="108" t="s">
        <v>131</v>
      </c>
      <c r="B15" s="96"/>
      <c r="C15" s="107"/>
      <c r="D15" s="47"/>
      <c r="E15" s="47"/>
      <c r="F15" s="47"/>
      <c r="G15" s="47"/>
      <c r="H15" s="48"/>
    </row>
    <row r="16" spans="1:8" x14ac:dyDescent="0.35">
      <c r="A16" s="61"/>
      <c r="B16" s="47"/>
      <c r="C16" s="47"/>
      <c r="D16" s="47"/>
      <c r="E16" s="47"/>
      <c r="F16" s="47"/>
      <c r="G16" s="47"/>
      <c r="H16" s="48"/>
    </row>
    <row r="17" spans="1:8" x14ac:dyDescent="0.35">
      <c r="A17" s="72"/>
      <c r="B17" s="51"/>
      <c r="C17" s="47"/>
      <c r="D17" s="47"/>
      <c r="E17" s="47"/>
      <c r="F17" s="47"/>
      <c r="G17" s="47"/>
      <c r="H17" s="48"/>
    </row>
    <row r="18" spans="1:8" x14ac:dyDescent="0.35">
      <c r="A18" s="73" t="s">
        <v>127</v>
      </c>
      <c r="B18" s="47"/>
      <c r="C18" s="47"/>
      <c r="D18" s="47"/>
      <c r="E18" s="47"/>
      <c r="F18" s="47"/>
      <c r="G18" s="47"/>
      <c r="H18" s="48"/>
    </row>
    <row r="19" spans="1:8" x14ac:dyDescent="0.35">
      <c r="A19" s="73"/>
      <c r="B19" s="47"/>
      <c r="C19" s="47"/>
      <c r="D19" s="47"/>
      <c r="E19" s="47"/>
      <c r="F19" s="47"/>
      <c r="G19" s="47"/>
      <c r="H19" s="48"/>
    </row>
    <row r="20" spans="1:8" x14ac:dyDescent="0.35">
      <c r="A20" s="109"/>
      <c r="B20" s="110"/>
      <c r="C20" s="110"/>
      <c r="D20" s="47"/>
      <c r="E20" s="47"/>
      <c r="F20" s="47"/>
      <c r="G20" s="47"/>
      <c r="H20" s="48"/>
    </row>
    <row r="21" spans="1:8" x14ac:dyDescent="0.35">
      <c r="A21" s="61"/>
      <c r="B21" s="47"/>
      <c r="C21" s="47"/>
      <c r="D21" s="47"/>
      <c r="E21" s="47"/>
      <c r="F21" s="47"/>
      <c r="G21" s="47"/>
      <c r="H21" s="48"/>
    </row>
    <row r="22" spans="1:8" x14ac:dyDescent="0.35">
      <c r="A22" s="61"/>
      <c r="B22" s="47"/>
      <c r="C22" s="47"/>
      <c r="D22" s="47"/>
      <c r="E22" s="47"/>
      <c r="F22" s="47"/>
      <c r="G22" s="47"/>
      <c r="H22" s="48"/>
    </row>
    <row r="23" spans="1:8" x14ac:dyDescent="0.35">
      <c r="A23" s="49"/>
      <c r="B23" s="47"/>
      <c r="C23" s="47"/>
      <c r="D23" s="47"/>
      <c r="E23" s="47"/>
      <c r="F23" s="47"/>
      <c r="G23" s="47"/>
      <c r="H23" s="48"/>
    </row>
    <row r="24" spans="1:8" x14ac:dyDescent="0.35">
      <c r="A24" s="49" t="s">
        <v>55</v>
      </c>
      <c r="B24" s="47"/>
      <c r="C24" s="47"/>
      <c r="D24" s="47"/>
      <c r="E24" s="47"/>
      <c r="F24" s="111" t="s">
        <v>56</v>
      </c>
      <c r="G24" s="111"/>
      <c r="H24" s="48"/>
    </row>
    <row r="25" spans="1:8" x14ac:dyDescent="0.35">
      <c r="A25" s="49"/>
      <c r="B25" s="47"/>
      <c r="C25" s="47"/>
      <c r="D25" s="47"/>
      <c r="E25" s="47"/>
      <c r="F25" s="112" t="s">
        <v>57</v>
      </c>
      <c r="G25" s="112"/>
      <c r="H25" s="48"/>
    </row>
    <row r="26" spans="1:8" x14ac:dyDescent="0.35">
      <c r="A26" s="49"/>
      <c r="B26" s="47"/>
      <c r="C26" s="47"/>
      <c r="D26" s="47"/>
      <c r="E26" s="47"/>
      <c r="F26" s="47"/>
      <c r="G26" s="47"/>
      <c r="H26" s="48"/>
    </row>
    <row r="27" spans="1:8" x14ac:dyDescent="0.35">
      <c r="A27" s="50"/>
      <c r="B27" s="51"/>
      <c r="C27" s="51"/>
      <c r="D27" s="51"/>
      <c r="E27" s="51"/>
      <c r="F27" s="51"/>
      <c r="G27" s="51"/>
      <c r="H27" s="52"/>
    </row>
  </sheetData>
  <sheetProtection algorithmName="SHA-512" hashValue="bLLc1uU5sEhl//B0UHzDsHPtZM5e6GPL9Pdx55iRrh92hF+3K8KZF8tIFIT4oQITUzx2oklYAOUVEXpkEfwhlA==" saltValue="ml0mTpfHtlP2p/biO49VSQ==" spinCount="100000" sheet="1" objects="1" scenarios="1"/>
  <mergeCells count="3">
    <mergeCell ref="A20:C20"/>
    <mergeCell ref="F24:G24"/>
    <mergeCell ref="F25:G25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B.1 Náročnost na obsluhu</vt:lpstr>
      <vt:lpstr>B.2 Roční produkce kalů</vt:lpstr>
      <vt:lpstr>B.3 Doba výstavby</vt:lpstr>
      <vt:lpstr>B.4 Zastavěná plocha</vt:lpstr>
      <vt:lpstr>Objem akumulace</vt:lpstr>
      <vt:lpstr>Ceník úkonů</vt:lpstr>
      <vt:lpstr>'B.3 Doba výstavby'!Oblast_tisku</vt:lpstr>
      <vt:lpstr>'B.4 Zastavěná plocha'!Oblast_tisku</vt:lpstr>
      <vt:lpstr>'Ceník úkonů'!Oblast_tisku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Balada</dc:creator>
  <cp:lastModifiedBy>Ing. Michaela Bížová</cp:lastModifiedBy>
  <cp:lastPrinted>2025-03-14T06:17:27Z</cp:lastPrinted>
  <dcterms:created xsi:type="dcterms:W3CDTF">2015-06-05T18:19:34Z</dcterms:created>
  <dcterms:modified xsi:type="dcterms:W3CDTF">2025-11-13T13:32:23Z</dcterms:modified>
</cp:coreProperties>
</file>